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matouskovaa\Documents\Materiály ZK\ZK 2021\10_ZK_30_11_2021\"/>
    </mc:Choice>
  </mc:AlternateContent>
  <xr:revisionPtr revIDLastSave="0" documentId="8_{04D49C91-3A25-47AC-BF31-84FCA1E10403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Titul" sheetId="45" r:id="rId1"/>
    <sheet name="zkratky" sheetId="46" r:id="rId2"/>
    <sheet name="RLK 2022 P" sheetId="47" r:id="rId3"/>
    <sheet name="Příjmy ZU a SU " sheetId="48" r:id="rId4"/>
    <sheet name="Příjmy DU" sheetId="49" r:id="rId5"/>
    <sheet name="RLK 2022 V" sheetId="51" r:id="rId6"/>
    <sheet name="ZU a SU" sheetId="1" r:id="rId7"/>
    <sheet name="limity výdajů" sheetId="2" r:id="rId8"/>
    <sheet name="Hejtman" sheetId="7" r:id="rId9"/>
    <sheet name="Rozvoj" sheetId="8" r:id="rId10"/>
    <sheet name="Ekonomika" sheetId="9" r:id="rId11"/>
    <sheet name="OŠMTSV" sheetId="10" r:id="rId12"/>
    <sheet name="OŠMTS P 04" sheetId="39" r:id="rId13"/>
    <sheet name="Sociální" sheetId="12" r:id="rId14"/>
    <sheet name="Sociální P 05" sheetId="43" r:id="rId15"/>
    <sheet name="Silnič.hospodářství" sheetId="24" r:id="rId16"/>
    <sheet name="Silnič.hospodářství P 06" sheetId="25" r:id="rId17"/>
    <sheet name="Kultura" sheetId="26" r:id="rId18"/>
    <sheet name="Kultura P 07" sheetId="42" r:id="rId19"/>
    <sheet name="ŽP" sheetId="28" r:id="rId20"/>
    <sheet name="Životní prostředí P 08" sheetId="41" r:id="rId21"/>
    <sheet name="Zdravotnictví" sheetId="30" r:id="rId22"/>
    <sheet name="Zdrav P 09" sheetId="31" r:id="rId23"/>
    <sheet name="Právní" sheetId="32" r:id="rId24"/>
    <sheet name="Územní plán" sheetId="33" r:id="rId25"/>
    <sheet name="Informatika" sheetId="34" r:id="rId26"/>
    <sheet name="Investice" sheetId="35" r:id="rId27"/>
    <sheet name="Ředitel" sheetId="36" r:id="rId28"/>
    <sheet name="Odd.Sekret.ředitele" sheetId="37" r:id="rId29"/>
    <sheet name="Odd.VZ" sheetId="38" r:id="rId30"/>
    <sheet name="Dopr. obslužnost" sheetId="44" r:id="rId31"/>
    <sheet name="Dopr.obslužnost P 21" sheetId="40" r:id="rId32"/>
  </sheets>
  <externalReferences>
    <externalReference r:id="rId33"/>
  </externalReferences>
  <definedNames>
    <definedName name="_xlnm._FilterDatabase" localSheetId="6" hidden="1">'ZU a SU'!$A$6:$I$113</definedName>
    <definedName name="aaa" localSheetId="30">#REF!</definedName>
    <definedName name="aaa" localSheetId="31">#REF!</definedName>
    <definedName name="aaa" localSheetId="18">#REF!</definedName>
    <definedName name="aaa" localSheetId="14">#REF!</definedName>
    <definedName name="aaa" localSheetId="20">#REF!</definedName>
    <definedName name="aaa">#REF!</definedName>
    <definedName name="Excel_BuiltIn__FilterDatabase_3" localSheetId="30">#REF!</definedName>
    <definedName name="Excel_BuiltIn__FilterDatabase_3" localSheetId="31">#REF!</definedName>
    <definedName name="Excel_BuiltIn__FilterDatabase_3" localSheetId="18">#REF!</definedName>
    <definedName name="Excel_BuiltIn__FilterDatabase_3" localSheetId="29">#REF!</definedName>
    <definedName name="Excel_BuiltIn__FilterDatabase_3" localSheetId="12">#REF!</definedName>
    <definedName name="Excel_BuiltIn__FilterDatabase_3" localSheetId="14">#REF!</definedName>
    <definedName name="Excel_BuiltIn__FilterDatabase_3" localSheetId="20">#REF!</definedName>
    <definedName name="Excel_BuiltIn__FilterDatabase_3">#REF!</definedName>
    <definedName name="g" localSheetId="30">#REF!</definedName>
    <definedName name="g" localSheetId="31">#REF!</definedName>
    <definedName name="g" localSheetId="18">#REF!</definedName>
    <definedName name="g" localSheetId="14">#REF!</definedName>
    <definedName name="g" localSheetId="20">#REF!</definedName>
    <definedName name="g">#REF!</definedName>
    <definedName name="l" localSheetId="30">#REF!</definedName>
    <definedName name="l" localSheetId="31">#REF!</definedName>
    <definedName name="l" localSheetId="18">#REF!</definedName>
    <definedName name="l" localSheetId="14">#REF!</definedName>
    <definedName name="l" localSheetId="20">#REF!</definedName>
    <definedName name="l">#REF!</definedName>
    <definedName name="_xlnm.Print_Titles" localSheetId="30">'Dopr. obslužnost'!$1:$3</definedName>
    <definedName name="_xlnm.Print_Titles" localSheetId="31">'Dopr.obslužnost P 21'!$7:$8</definedName>
    <definedName name="_xlnm.Print_Titles" localSheetId="10">Ekonomika!$1:$4</definedName>
    <definedName name="_xlnm.Print_Titles" localSheetId="8">Hejtman!$1:$4</definedName>
    <definedName name="_xlnm.Print_Titles" localSheetId="26">Investice!$1:$4</definedName>
    <definedName name="_xlnm.Print_Titles" localSheetId="17">Kultura!$1:$4</definedName>
    <definedName name="_xlnm.Print_Titles" localSheetId="7">'limity výdajů'!$1:$7</definedName>
    <definedName name="_xlnm.Print_Titles" localSheetId="28">'Odd.Sekret.ředitele'!$1:$3</definedName>
    <definedName name="_xlnm.Print_Titles" localSheetId="29">Odd.VZ!$1:$3</definedName>
    <definedName name="_xlnm.Print_Titles" localSheetId="12">'OŠMTS P 04'!$7:$9</definedName>
    <definedName name="_xlnm.Print_Titles" localSheetId="11">OŠMTSV!$1:$4</definedName>
    <definedName name="_xlnm.Print_Titles" localSheetId="23">Právní!$1:$3</definedName>
    <definedName name="_xlnm.Print_Titles" localSheetId="4">'Příjmy DU'!$1:$3</definedName>
    <definedName name="_xlnm.Print_Titles" localSheetId="9">Rozvoj!$1:$4</definedName>
    <definedName name="_xlnm.Print_Titles" localSheetId="27">Ředitel!$1:$4</definedName>
    <definedName name="_xlnm.Print_Titles" localSheetId="15">Silnič.hospodářství!$1:$4</definedName>
    <definedName name="_xlnm.Print_Titles" localSheetId="13">Sociální!$1:$4</definedName>
    <definedName name="_xlnm.Print_Titles" localSheetId="24">'Územní plán'!$1:$3</definedName>
    <definedName name="_xlnm.Print_Titles" localSheetId="21">Zdravotnictví!$1:$4</definedName>
    <definedName name="_xlnm.Print_Titles" localSheetId="6">'ZU a SU'!$4:$6</definedName>
    <definedName name="_xlnm.Print_Titles" localSheetId="19">ŽP!$1:$4</definedName>
    <definedName name="o" localSheetId="30">#REF!</definedName>
    <definedName name="o" localSheetId="31">#REF!</definedName>
    <definedName name="o" localSheetId="18">#REF!</definedName>
    <definedName name="o" localSheetId="14">#REF!</definedName>
    <definedName name="o" localSheetId="20">#REF!</definedName>
    <definedName name="o">#REF!</definedName>
    <definedName name="_xlnm.Print_Area" localSheetId="4">'Příjmy DU'!$A$1:$G$141</definedName>
    <definedName name="_xlnm.Print_Area" localSheetId="3">'Příjmy ZU a SU '!$A$1:$H$53</definedName>
    <definedName name="_xlnm.Print_Area" localSheetId="27">Ředitel!$A$1:$G$190</definedName>
    <definedName name="_xlnm.Print_Area" localSheetId="0">Titul!$A$1:$J$40</definedName>
    <definedName name="p" localSheetId="30">#REF!</definedName>
    <definedName name="p" localSheetId="31">#REF!</definedName>
    <definedName name="p" localSheetId="18">#REF!</definedName>
    <definedName name="p" localSheetId="14">#REF!</definedName>
    <definedName name="p" localSheetId="20">#REF!</definedName>
    <definedName name="p">#REF!</definedName>
    <definedName name="Text11" localSheetId="19">[1]Komplet!$F$52</definedName>
    <definedName name="Text43" localSheetId="6">'ZU a SU'!#REF!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6" l="1"/>
  <c r="H45" i="26"/>
  <c r="H44" i="26"/>
  <c r="H43" i="26"/>
  <c r="H42" i="26"/>
  <c r="H41" i="26"/>
  <c r="H40" i="26"/>
  <c r="H39" i="26"/>
  <c r="H38" i="26"/>
  <c r="G37" i="26"/>
  <c r="F103" i="26" l="1"/>
  <c r="G6" i="49"/>
  <c r="A113" i="49" l="1"/>
  <c r="G113" i="49"/>
  <c r="G144" i="49"/>
  <c r="A144" i="49"/>
  <c r="G139" i="49"/>
  <c r="A139" i="49"/>
  <c r="G128" i="49"/>
  <c r="A128" i="49"/>
  <c r="G123" i="49"/>
  <c r="A123" i="49"/>
  <c r="G121" i="49"/>
  <c r="A121" i="49"/>
  <c r="G91" i="49"/>
  <c r="A91" i="49"/>
  <c r="G26" i="49"/>
  <c r="A26" i="49"/>
  <c r="G20" i="49"/>
  <c r="A20" i="49"/>
  <c r="G12" i="49"/>
  <c r="A12" i="49"/>
  <c r="A6" i="49"/>
  <c r="F29" i="48"/>
  <c r="E19" i="48" l="1"/>
  <c r="G51" i="48"/>
  <c r="F51" i="48"/>
  <c r="E51" i="48"/>
  <c r="G49" i="48"/>
  <c r="F49" i="48"/>
  <c r="E49" i="48"/>
  <c r="G45" i="48"/>
  <c r="F45" i="48"/>
  <c r="E45" i="48"/>
  <c r="G43" i="48"/>
  <c r="F43" i="48"/>
  <c r="E43" i="48"/>
  <c r="E28" i="48"/>
  <c r="G19" i="48"/>
  <c r="F19" i="48"/>
  <c r="F11" i="48" s="1"/>
  <c r="G16" i="48"/>
  <c r="F16" i="48"/>
  <c r="E16" i="48"/>
  <c r="G13" i="48"/>
  <c r="F13" i="48"/>
  <c r="E13" i="48"/>
  <c r="F10" i="48"/>
  <c r="F9" i="48"/>
  <c r="E8" i="48"/>
  <c r="G28" i="48" l="1"/>
  <c r="G53" i="48" s="1"/>
  <c r="F21" i="48"/>
  <c r="F8" i="48"/>
  <c r="F28" i="48"/>
  <c r="F53" i="48" s="1"/>
  <c r="E53" i="48"/>
  <c r="E21" i="48"/>
  <c r="G21" i="48"/>
  <c r="G8" i="48"/>
  <c r="F167" i="26" l="1"/>
  <c r="F151" i="26"/>
  <c r="G7" i="1" l="1"/>
  <c r="H7" i="1"/>
  <c r="H10" i="1"/>
  <c r="H19" i="1"/>
  <c r="H12" i="1"/>
  <c r="H28" i="1"/>
  <c r="H46" i="1"/>
  <c r="H53" i="1"/>
  <c r="H63" i="1"/>
  <c r="H76" i="1"/>
  <c r="H81" i="1"/>
  <c r="H93" i="1"/>
  <c r="H95" i="1"/>
  <c r="H97" i="1"/>
  <c r="H99" i="1"/>
  <c r="H101" i="1"/>
  <c r="H103" i="1"/>
  <c r="H113" i="1" l="1"/>
  <c r="H118" i="1" s="1"/>
  <c r="G103" i="1"/>
  <c r="G101" i="1"/>
  <c r="G99" i="1"/>
  <c r="G97" i="1"/>
  <c r="G95" i="1"/>
  <c r="G94" i="1"/>
  <c r="G93" i="1" s="1"/>
  <c r="G81" i="1"/>
  <c r="F81" i="1"/>
  <c r="G76" i="1"/>
  <c r="G63" i="1"/>
  <c r="G53" i="1"/>
  <c r="G51" i="1"/>
  <c r="F51" i="1"/>
  <c r="G46" i="1"/>
  <c r="G28" i="1"/>
  <c r="G19" i="1"/>
  <c r="G10" i="1"/>
  <c r="G12" i="1"/>
  <c r="G113" i="1" l="1"/>
  <c r="G116" i="1"/>
  <c r="G118" i="1" s="1"/>
  <c r="F177" i="36"/>
  <c r="F178" i="36"/>
  <c r="F30" i="36"/>
  <c r="F160" i="36"/>
  <c r="F159" i="36" s="1"/>
  <c r="F139" i="36"/>
  <c r="F121" i="36" s="1"/>
  <c r="F120" i="36" s="1"/>
  <c r="F122" i="36"/>
  <c r="F109" i="36"/>
  <c r="F99" i="36"/>
  <c r="F69" i="36"/>
  <c r="F68" i="36" s="1"/>
  <c r="F52" i="36" s="1"/>
  <c r="F59" i="36"/>
  <c r="F54" i="36"/>
  <c r="F22" i="36" l="1"/>
  <c r="F21" i="36" s="1"/>
  <c r="F49" i="35" l="1"/>
  <c r="F37" i="35"/>
  <c r="F19" i="35"/>
  <c r="F166" i="26"/>
  <c r="F107" i="26"/>
  <c r="F102" i="26" s="1"/>
  <c r="F112" i="26"/>
  <c r="F135" i="26"/>
  <c r="F75" i="26"/>
  <c r="F74" i="26" s="1"/>
  <c r="F53" i="26"/>
  <c r="F56" i="26"/>
  <c r="F59" i="26"/>
  <c r="F66" i="26"/>
  <c r="F52" i="26" s="1"/>
  <c r="G45" i="26"/>
  <c r="G44" i="26"/>
  <c r="G43" i="26"/>
  <c r="G42" i="26"/>
  <c r="G41" i="26"/>
  <c r="G40" i="26"/>
  <c r="G39" i="26"/>
  <c r="G38" i="26"/>
  <c r="F25" i="26"/>
  <c r="F69" i="12"/>
  <c r="F70" i="12"/>
  <c r="F72" i="12"/>
  <c r="F78" i="12"/>
  <c r="F80" i="12"/>
  <c r="F86" i="12"/>
  <c r="F88" i="12"/>
  <c r="F90" i="12"/>
  <c r="F94" i="12"/>
  <c r="F96" i="12"/>
  <c r="F105" i="12"/>
  <c r="F104" i="12" s="1"/>
  <c r="F124" i="12"/>
  <c r="F123" i="12" s="1"/>
  <c r="H42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 l="1"/>
  <c r="F24" i="12" l="1"/>
  <c r="F23" i="12" s="1"/>
  <c r="F182" i="28"/>
  <c r="F170" i="28"/>
  <c r="F174" i="28"/>
  <c r="F167" i="28"/>
  <c r="F153" i="28"/>
  <c r="F139" i="28"/>
  <c r="F127" i="28"/>
  <c r="F120" i="28"/>
  <c r="F124" i="28"/>
  <c r="F113" i="28"/>
  <c r="F108" i="28"/>
  <c r="E113" i="28"/>
  <c r="F98" i="28"/>
  <c r="F82" i="28"/>
  <c r="F79" i="28"/>
  <c r="F66" i="28"/>
  <c r="F61" i="28"/>
  <c r="F52" i="28"/>
  <c r="A52" i="28"/>
  <c r="F47" i="28"/>
  <c r="F42" i="28"/>
  <c r="F39" i="28"/>
  <c r="F34" i="28"/>
  <c r="I68" i="1"/>
  <c r="I58" i="1"/>
  <c r="F246" i="10"/>
  <c r="F226" i="10"/>
  <c r="F214" i="10"/>
  <c r="F213" i="10" s="1"/>
  <c r="F194" i="10"/>
  <c r="F200" i="10"/>
  <c r="F203" i="10"/>
  <c r="F163" i="10"/>
  <c r="E163" i="10"/>
  <c r="F133" i="10"/>
  <c r="F124" i="10"/>
  <c r="F113" i="10"/>
  <c r="F107" i="10"/>
  <c r="G99" i="10"/>
  <c r="G98" i="10"/>
  <c r="G97" i="10"/>
  <c r="G96" i="10"/>
  <c r="G95" i="10"/>
  <c r="G94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G78" i="10"/>
  <c r="G77" i="10"/>
  <c r="G76" i="10"/>
  <c r="G75" i="10"/>
  <c r="G74" i="10"/>
  <c r="G73" i="10"/>
  <c r="G72" i="10"/>
  <c r="H35" i="10"/>
  <c r="F35" i="10"/>
  <c r="E35" i="10"/>
  <c r="F24" i="10"/>
  <c r="F193" i="10" l="1"/>
  <c r="F106" i="10"/>
  <c r="G12" i="40"/>
  <c r="F127" i="24" l="1"/>
  <c r="F90" i="24"/>
  <c r="F48" i="24"/>
  <c r="G37" i="24"/>
  <c r="F75" i="30" l="1"/>
  <c r="F59" i="30" l="1"/>
  <c r="F44" i="30"/>
  <c r="F42" i="30" s="1"/>
  <c r="F51" i="30"/>
  <c r="F143" i="8" l="1"/>
  <c r="F59" i="8"/>
  <c r="F47" i="8"/>
  <c r="F45" i="8"/>
  <c r="F43" i="8"/>
  <c r="F41" i="8"/>
  <c r="F39" i="8"/>
  <c r="F37" i="8"/>
  <c r="F34" i="8"/>
  <c r="F31" i="8"/>
  <c r="F25" i="8"/>
  <c r="F20" i="8" s="1"/>
  <c r="F21" i="8"/>
  <c r="F23" i="8"/>
  <c r="F157" i="7"/>
  <c r="F24" i="7"/>
  <c r="K40" i="2" l="1"/>
  <c r="H54" i="2"/>
  <c r="H53" i="2"/>
  <c r="H52" i="2"/>
  <c r="H50" i="2"/>
  <c r="H49" i="2"/>
  <c r="H48" i="2"/>
  <c r="H47" i="2"/>
  <c r="H40" i="2"/>
  <c r="J107" i="1"/>
  <c r="J112" i="1"/>
  <c r="J111" i="1"/>
  <c r="J110" i="1"/>
  <c r="J109" i="1"/>
  <c r="J106" i="1"/>
  <c r="J102" i="1"/>
  <c r="J100" i="1"/>
  <c r="J98" i="1"/>
  <c r="J96" i="1"/>
  <c r="J91" i="1"/>
  <c r="J88" i="1"/>
  <c r="J87" i="1"/>
  <c r="J86" i="1"/>
  <c r="J85" i="1"/>
  <c r="J83" i="1"/>
  <c r="J80" i="1"/>
  <c r="J79" i="1"/>
  <c r="J78" i="1"/>
  <c r="J77" i="1"/>
  <c r="J75" i="1"/>
  <c r="J74" i="1"/>
  <c r="J70" i="1"/>
  <c r="J69" i="1"/>
  <c r="J67" i="1"/>
  <c r="J66" i="1"/>
  <c r="J64" i="1"/>
  <c r="J61" i="1"/>
  <c r="J60" i="1"/>
  <c r="J59" i="1"/>
  <c r="J57" i="1"/>
  <c r="J56" i="1"/>
  <c r="J55" i="1"/>
  <c r="J50" i="1"/>
  <c r="J49" i="1"/>
  <c r="J48" i="1"/>
  <c r="J42" i="1"/>
  <c r="J41" i="1"/>
  <c r="J37" i="1"/>
  <c r="J35" i="1"/>
  <c r="J33" i="1"/>
  <c r="J32" i="1"/>
  <c r="J31" i="1"/>
  <c r="J30" i="1"/>
  <c r="J24" i="1"/>
  <c r="J23" i="1"/>
  <c r="J21" i="1"/>
  <c r="J20" i="1"/>
  <c r="J17" i="1"/>
  <c r="J16" i="1"/>
  <c r="J14" i="1"/>
  <c r="J13" i="1"/>
  <c r="J11" i="1"/>
  <c r="J9" i="1"/>
  <c r="I80" i="1"/>
  <c r="F28" i="1"/>
  <c r="F46" i="1"/>
  <c r="A33" i="30" l="1"/>
  <c r="E42" i="28"/>
  <c r="E82" i="28"/>
  <c r="E34" i="28"/>
  <c r="E66" i="28"/>
  <c r="E112" i="26" l="1"/>
  <c r="A112" i="26"/>
  <c r="E61" i="7"/>
  <c r="E49" i="35"/>
  <c r="A49" i="35"/>
  <c r="E37" i="35" l="1"/>
  <c r="E36" i="35" s="1"/>
  <c r="A37" i="35"/>
  <c r="E19" i="35"/>
  <c r="A19" i="35"/>
  <c r="H9" i="39" l="1"/>
  <c r="E214" i="10" l="1"/>
  <c r="A214" i="10"/>
  <c r="E226" i="10"/>
  <c r="A226" i="10"/>
  <c r="E194" i="10"/>
  <c r="E200" i="10"/>
  <c r="E203" i="10"/>
  <c r="A203" i="10"/>
  <c r="A163" i="10"/>
  <c r="E14" i="10"/>
  <c r="E13" i="10"/>
  <c r="E133" i="10"/>
  <c r="A133" i="10"/>
  <c r="E107" i="10"/>
  <c r="E113" i="10"/>
  <c r="E124" i="10"/>
  <c r="A124" i="10"/>
  <c r="A113" i="10"/>
  <c r="A107" i="10"/>
  <c r="E24" i="10"/>
  <c r="A24" i="10"/>
  <c r="A200" i="10"/>
  <c r="I48" i="1" l="1"/>
  <c r="G17" i="2"/>
  <c r="E193" i="10"/>
  <c r="E162" i="10" s="1"/>
  <c r="E106" i="10"/>
  <c r="A106" i="10"/>
  <c r="E23" i="10"/>
  <c r="E42" i="9" l="1"/>
  <c r="E177" i="36"/>
  <c r="E160" i="36"/>
  <c r="A160" i="36"/>
  <c r="E121" i="36"/>
  <c r="E120" i="36" s="1"/>
  <c r="E132" i="36"/>
  <c r="E148" i="36"/>
  <c r="E149" i="36"/>
  <c r="E133" i="36"/>
  <c r="A99" i="36" l="1"/>
  <c r="A12" i="40"/>
  <c r="G9" i="40"/>
  <c r="A9" i="40"/>
  <c r="E86" i="8"/>
  <c r="F54" i="9" l="1"/>
  <c r="E54" i="9"/>
  <c r="A54" i="9"/>
  <c r="A60" i="9"/>
  <c r="E60" i="9"/>
  <c r="F60" i="9"/>
  <c r="F32" i="9"/>
  <c r="A86" i="8"/>
  <c r="E143" i="8"/>
  <c r="A143" i="8"/>
  <c r="E59" i="8" l="1"/>
  <c r="A59" i="8"/>
  <c r="E21" i="8"/>
  <c r="E41" i="8"/>
  <c r="A41" i="8"/>
  <c r="E45" i="8"/>
  <c r="A45" i="8"/>
  <c r="E105" i="12" l="1"/>
  <c r="E124" i="12"/>
  <c r="E90" i="12" l="1"/>
  <c r="A90" i="12"/>
  <c r="F146" i="12" l="1"/>
  <c r="F145" i="12" s="1"/>
  <c r="J108" i="1" s="1"/>
  <c r="F42" i="12" l="1"/>
  <c r="A42" i="12"/>
  <c r="E42" i="12"/>
  <c r="E13" i="26" l="1"/>
  <c r="E107" i="26"/>
  <c r="A107" i="26"/>
  <c r="E75" i="26"/>
  <c r="E74" i="26" s="1"/>
  <c r="A75" i="26"/>
  <c r="A74" i="26" s="1"/>
  <c r="E59" i="26"/>
  <c r="A59" i="26"/>
  <c r="E25" i="26"/>
  <c r="G20" i="2" l="1"/>
  <c r="I49" i="1"/>
  <c r="F37" i="26"/>
  <c r="E37" i="26"/>
  <c r="H9" i="42" l="1"/>
  <c r="A9" i="42"/>
  <c r="A167" i="26" l="1"/>
  <c r="G33" i="30" l="1"/>
  <c r="F24" i="30" l="1"/>
  <c r="F23" i="30" s="1"/>
  <c r="J18" i="1" s="1"/>
  <c r="G25" i="28"/>
  <c r="H38" i="24"/>
  <c r="H37" i="24" s="1"/>
  <c r="J22" i="1" s="1"/>
  <c r="H26" i="28"/>
  <c r="E44" i="30"/>
  <c r="A44" i="30"/>
  <c r="A51" i="30"/>
  <c r="E59" i="30"/>
  <c r="A59" i="30"/>
  <c r="F74" i="30"/>
  <c r="J71" i="1" s="1"/>
  <c r="E75" i="30"/>
  <c r="F87" i="30"/>
  <c r="E87" i="30"/>
  <c r="E17" i="28"/>
  <c r="E174" i="28"/>
  <c r="E170" i="28"/>
  <c r="E166" i="28" s="1"/>
  <c r="A170" i="28"/>
  <c r="E139" i="28"/>
  <c r="A139" i="28"/>
  <c r="A113" i="28"/>
  <c r="E120" i="28"/>
  <c r="A120" i="28"/>
  <c r="F85" i="28"/>
  <c r="F33" i="28" s="1"/>
  <c r="J36" i="1" s="1"/>
  <c r="E85" i="28"/>
  <c r="E33" i="28" s="1"/>
  <c r="A85" i="28"/>
  <c r="E98" i="28"/>
  <c r="E97" i="28" s="1"/>
  <c r="A98" i="28"/>
  <c r="A97" i="28" s="1"/>
  <c r="E13" i="28"/>
  <c r="A82" i="28"/>
  <c r="G21" i="2" l="1"/>
  <c r="I50" i="1"/>
  <c r="A42" i="30"/>
  <c r="E90" i="24" l="1"/>
  <c r="A90" i="24"/>
  <c r="F24" i="24"/>
  <c r="F23" i="24" s="1"/>
  <c r="J15" i="1" s="1"/>
  <c r="A24" i="24"/>
  <c r="E24" i="24"/>
  <c r="F47" i="24"/>
  <c r="J34" i="1" s="1"/>
  <c r="E47" i="24"/>
  <c r="A48" i="24"/>
  <c r="A47" i="24" s="1"/>
  <c r="F63" i="24"/>
  <c r="F62" i="24" s="1"/>
  <c r="J58" i="1" s="1"/>
  <c r="E63" i="24"/>
  <c r="A63" i="24"/>
  <c r="F76" i="24"/>
  <c r="F75" i="24" s="1"/>
  <c r="J68" i="1" s="1"/>
  <c r="E76" i="24"/>
  <c r="A76" i="24"/>
  <c r="F40" i="44" l="1"/>
  <c r="F39" i="44" s="1"/>
  <c r="E40" i="44"/>
  <c r="E39" i="44" s="1"/>
  <c r="A40" i="44"/>
  <c r="A39" i="44" s="1"/>
  <c r="F20" i="44"/>
  <c r="F19" i="44" s="1"/>
  <c r="J45" i="1" s="1"/>
  <c r="F23" i="44"/>
  <c r="E20" i="44"/>
  <c r="E23" i="44"/>
  <c r="A20" i="44"/>
  <c r="A23" i="44"/>
  <c r="E34" i="34"/>
  <c r="A34" i="34"/>
  <c r="F34" i="34"/>
  <c r="F33" i="34" s="1"/>
  <c r="J73" i="1" s="1"/>
  <c r="F19" i="34"/>
  <c r="F18" i="34" s="1"/>
  <c r="J40" i="1" s="1"/>
  <c r="E19" i="34"/>
  <c r="E18" i="34" s="1"/>
  <c r="A19" i="34"/>
  <c r="A18" i="34" s="1"/>
  <c r="F36" i="33"/>
  <c r="F35" i="33" s="1"/>
  <c r="J72" i="1" s="1"/>
  <c r="F27" i="33"/>
  <c r="F25" i="33"/>
  <c r="F23" i="33"/>
  <c r="F21" i="33"/>
  <c r="F19" i="33"/>
  <c r="E27" i="33"/>
  <c r="E19" i="33"/>
  <c r="E21" i="33"/>
  <c r="E23" i="33"/>
  <c r="E25" i="33"/>
  <c r="A27" i="33"/>
  <c r="E18" i="33" l="1"/>
  <c r="F18" i="33"/>
  <c r="J39" i="1" s="1"/>
  <c r="A19" i="44"/>
  <c r="E11" i="44"/>
  <c r="J62" i="1"/>
  <c r="E19" i="44"/>
  <c r="E10" i="44" s="1"/>
  <c r="F19" i="37"/>
  <c r="J26" i="1" s="1"/>
  <c r="F18" i="38"/>
  <c r="E10" i="38" l="1"/>
  <c r="J44" i="1"/>
  <c r="I62" i="1"/>
  <c r="H30" i="2"/>
  <c r="F30" i="2"/>
  <c r="I45" i="1"/>
  <c r="F61" i="7"/>
  <c r="M30" i="2" l="1"/>
  <c r="I54" i="2" s="1"/>
  <c r="F156" i="7"/>
  <c r="J105" i="1" s="1"/>
  <c r="A157" i="7"/>
  <c r="F123" i="7"/>
  <c r="E123" i="7"/>
  <c r="A123" i="7"/>
  <c r="F113" i="7"/>
  <c r="E113" i="7"/>
  <c r="F48" i="7"/>
  <c r="E48" i="7"/>
  <c r="F29" i="7" l="1"/>
  <c r="E24" i="7"/>
  <c r="E29" i="7"/>
  <c r="F23" i="7" l="1"/>
  <c r="J8" i="1" s="1"/>
  <c r="E112" i="7" l="1"/>
  <c r="A113" i="7"/>
  <c r="A112" i="7" s="1"/>
  <c r="F112" i="7"/>
  <c r="E12" i="7" l="1"/>
  <c r="J47" i="1"/>
  <c r="J46" i="1" s="1"/>
  <c r="A32" i="9"/>
  <c r="E9" i="44"/>
  <c r="I47" i="1" l="1"/>
  <c r="I46" i="1" s="1"/>
  <c r="G14" i="2"/>
  <c r="G31" i="2" s="1"/>
  <c r="K55" i="2"/>
  <c r="H9" i="43" l="1"/>
  <c r="A9" i="43"/>
  <c r="H9" i="41" l="1"/>
  <c r="A9" i="41"/>
  <c r="G11" i="40" l="1"/>
  <c r="A11" i="40"/>
  <c r="A9" i="39" l="1"/>
  <c r="E151" i="26" l="1"/>
  <c r="J7" i="1" l="1"/>
  <c r="J10" i="1"/>
  <c r="J12" i="1"/>
  <c r="J63" i="1"/>
  <c r="J76" i="1"/>
  <c r="J95" i="1"/>
  <c r="J97" i="1"/>
  <c r="J99" i="1"/>
  <c r="J101" i="1"/>
  <c r="J103" i="1"/>
  <c r="I17" i="1"/>
  <c r="E56" i="26"/>
  <c r="I105" i="1"/>
  <c r="I98" i="1"/>
  <c r="I64" i="1"/>
  <c r="I77" i="1"/>
  <c r="A178" i="36" l="1"/>
  <c r="A177" i="36" s="1"/>
  <c r="E159" i="36"/>
  <c r="A150" i="36"/>
  <c r="A139" i="36"/>
  <c r="A122" i="36"/>
  <c r="E52" i="36"/>
  <c r="E21" i="36"/>
  <c r="A59" i="36"/>
  <c r="A54" i="36"/>
  <c r="A69" i="36"/>
  <c r="A68" i="36" s="1"/>
  <c r="A30" i="36"/>
  <c r="E12" i="35"/>
  <c r="E11" i="35"/>
  <c r="E10" i="35"/>
  <c r="F26" i="2" l="1"/>
  <c r="I41" i="1"/>
  <c r="J26" i="2"/>
  <c r="I74" i="1"/>
  <c r="K26" i="2"/>
  <c r="I91" i="1"/>
  <c r="A121" i="36"/>
  <c r="A120" i="36" s="1"/>
  <c r="A53" i="36"/>
  <c r="A52" i="36" l="1"/>
  <c r="E11" i="34" l="1"/>
  <c r="I73" i="1" s="1"/>
  <c r="E10" i="34"/>
  <c r="I40" i="1" s="1"/>
  <c r="E11" i="33"/>
  <c r="I72" i="1" s="1"/>
  <c r="E10" i="33"/>
  <c r="I39" i="1" s="1"/>
  <c r="A25" i="33"/>
  <c r="A23" i="33"/>
  <c r="A21" i="33"/>
  <c r="A19" i="33"/>
  <c r="F24" i="2" l="1"/>
  <c r="F25" i="2"/>
  <c r="J25" i="2"/>
  <c r="J24" i="2"/>
  <c r="A18" i="33"/>
  <c r="E15" i="30" l="1"/>
  <c r="E14" i="30"/>
  <c r="E13" i="30"/>
  <c r="I61" i="1" s="1"/>
  <c r="E12" i="30"/>
  <c r="I37" i="1" s="1"/>
  <c r="E10" i="30"/>
  <c r="A87" i="30"/>
  <c r="E74" i="30"/>
  <c r="A75" i="30"/>
  <c r="A24" i="30"/>
  <c r="D22" i="2" l="1"/>
  <c r="I18" i="1"/>
  <c r="C46" i="2"/>
  <c r="H46" i="2" s="1"/>
  <c r="I112" i="1"/>
  <c r="F22" i="2"/>
  <c r="H22" i="2"/>
  <c r="J22" i="2"/>
  <c r="I71" i="1"/>
  <c r="D21" i="2"/>
  <c r="E138" i="28" l="1"/>
  <c r="E18" i="28"/>
  <c r="E16" i="28"/>
  <c r="E15" i="28"/>
  <c r="E14" i="28"/>
  <c r="E12" i="28"/>
  <c r="E11" i="28"/>
  <c r="A174" i="28"/>
  <c r="A167" i="28"/>
  <c r="A153" i="28"/>
  <c r="E108" i="28"/>
  <c r="E127" i="28"/>
  <c r="A127" i="28"/>
  <c r="A124" i="28"/>
  <c r="A108" i="28"/>
  <c r="A61" i="28"/>
  <c r="A25" i="28"/>
  <c r="E23" i="7"/>
  <c r="A166" i="28" l="1"/>
  <c r="F21" i="2"/>
  <c r="I36" i="1"/>
  <c r="E45" i="2"/>
  <c r="E55" i="2" s="1"/>
  <c r="I100" i="1"/>
  <c r="H21" i="2"/>
  <c r="I60" i="1"/>
  <c r="F45" i="2"/>
  <c r="F55" i="2" s="1"/>
  <c r="I102" i="1"/>
  <c r="J21" i="2"/>
  <c r="I70" i="1"/>
  <c r="C45" i="2"/>
  <c r="H45" i="2" s="1"/>
  <c r="I111" i="1"/>
  <c r="E21" i="2"/>
  <c r="I24" i="1"/>
  <c r="E17" i="26"/>
  <c r="E16" i="26"/>
  <c r="E15" i="26"/>
  <c r="E14" i="26"/>
  <c r="I59" i="1" s="1"/>
  <c r="J20" i="2" l="1"/>
  <c r="I69" i="1"/>
  <c r="K20" i="2"/>
  <c r="I88" i="1"/>
  <c r="C44" i="2"/>
  <c r="H44" i="2" s="1"/>
  <c r="I110" i="1"/>
  <c r="H20" i="2"/>
  <c r="E12" i="26"/>
  <c r="I35" i="1" s="1"/>
  <c r="E11" i="26"/>
  <c r="E10" i="26"/>
  <c r="I16" i="1" s="1"/>
  <c r="A151" i="26"/>
  <c r="E20" i="2" l="1"/>
  <c r="I23" i="1"/>
  <c r="F20" i="2"/>
  <c r="D20" i="2"/>
  <c r="E135" i="26"/>
  <c r="E102" i="26"/>
  <c r="A103" i="26"/>
  <c r="E66" i="26"/>
  <c r="E53" i="26"/>
  <c r="A53" i="26"/>
  <c r="A37" i="26"/>
  <c r="A25" i="26"/>
  <c r="E52" i="26" l="1"/>
  <c r="A66" i="26"/>
  <c r="A56" i="26"/>
  <c r="E16" i="24"/>
  <c r="E15" i="24"/>
  <c r="E14" i="24"/>
  <c r="E13" i="24"/>
  <c r="E12" i="24"/>
  <c r="E11" i="24"/>
  <c r="E10" i="24"/>
  <c r="A52" i="26" l="1"/>
  <c r="E19" i="2"/>
  <c r="I22" i="1"/>
  <c r="F19" i="2"/>
  <c r="I34" i="1"/>
  <c r="H19" i="2"/>
  <c r="K19" i="2"/>
  <c r="I87" i="1"/>
  <c r="C43" i="2"/>
  <c r="H43" i="2" s="1"/>
  <c r="I109" i="1"/>
  <c r="D19" i="2"/>
  <c r="I15" i="1"/>
  <c r="J19" i="2"/>
  <c r="A127" i="24"/>
  <c r="A37" i="24" l="1"/>
  <c r="A23" i="24"/>
  <c r="E16" i="12" l="1"/>
  <c r="I108" i="1" s="1"/>
  <c r="E15" i="12"/>
  <c r="E14" i="12"/>
  <c r="E13" i="12"/>
  <c r="E12" i="12"/>
  <c r="E11" i="12"/>
  <c r="E10" i="12"/>
  <c r="A136" i="12"/>
  <c r="E9" i="12" l="1"/>
  <c r="D18" i="2"/>
  <c r="I14" i="1"/>
  <c r="J18" i="2"/>
  <c r="I67" i="1"/>
  <c r="K18" i="2"/>
  <c r="I86" i="1"/>
  <c r="F18" i="2"/>
  <c r="I33" i="1"/>
  <c r="H18" i="2"/>
  <c r="I57" i="1"/>
  <c r="C42" i="2"/>
  <c r="H42" i="2" s="1"/>
  <c r="E18" i="2"/>
  <c r="I21" i="1"/>
  <c r="E96" i="12"/>
  <c r="E94" i="12"/>
  <c r="E88" i="12"/>
  <c r="E86" i="12"/>
  <c r="E80" i="12"/>
  <c r="E78" i="12"/>
  <c r="E72" i="12"/>
  <c r="E70" i="12"/>
  <c r="E24" i="12"/>
  <c r="A24" i="12"/>
  <c r="A23" i="12" s="1"/>
  <c r="E69" i="12" l="1"/>
  <c r="A146" i="12"/>
  <c r="A124" i="12"/>
  <c r="A105" i="12"/>
  <c r="A96" i="12"/>
  <c r="A94" i="12"/>
  <c r="A88" i="12"/>
  <c r="A80" i="12"/>
  <c r="A78" i="12"/>
  <c r="A72" i="12"/>
  <c r="A70" i="12"/>
  <c r="A69" i="12" l="1"/>
  <c r="E18" i="38"/>
  <c r="A18" i="38"/>
  <c r="E19" i="37"/>
  <c r="A19" i="37"/>
  <c r="I43" i="1"/>
  <c r="E10" i="37"/>
  <c r="A159" i="36"/>
  <c r="A22" i="36"/>
  <c r="E14" i="36"/>
  <c r="E13" i="36"/>
  <c r="E12" i="36"/>
  <c r="E11" i="36"/>
  <c r="I11" i="1" s="1"/>
  <c r="E10" i="36"/>
  <c r="I9" i="1" s="1"/>
  <c r="A36" i="35"/>
  <c r="E9" i="35"/>
  <c r="E33" i="34"/>
  <c r="A33" i="34"/>
  <c r="E36" i="33"/>
  <c r="E35" i="33" s="1"/>
  <c r="A36" i="33"/>
  <c r="A35" i="33" s="1"/>
  <c r="E9" i="33"/>
  <c r="F17" i="32"/>
  <c r="E17" i="32"/>
  <c r="A17" i="32"/>
  <c r="E86" i="30"/>
  <c r="A86" i="30"/>
  <c r="A74" i="30"/>
  <c r="E51" i="30"/>
  <c r="E42" i="30" s="1"/>
  <c r="H35" i="30"/>
  <c r="H34" i="30"/>
  <c r="H33" i="30" s="1"/>
  <c r="F33" i="30"/>
  <c r="E33" i="30"/>
  <c r="E24" i="30"/>
  <c r="E23" i="30" s="1"/>
  <c r="A23" i="30"/>
  <c r="E182" i="28"/>
  <c r="A182" i="28"/>
  <c r="E152" i="28"/>
  <c r="A152" i="28"/>
  <c r="A138" i="28"/>
  <c r="E124" i="28"/>
  <c r="A79" i="28"/>
  <c r="A66" i="28"/>
  <c r="A47" i="28"/>
  <c r="A42" i="28"/>
  <c r="A39" i="28"/>
  <c r="A34" i="28"/>
  <c r="F25" i="28"/>
  <c r="E25" i="28"/>
  <c r="E9" i="28"/>
  <c r="E166" i="26"/>
  <c r="A166" i="26"/>
  <c r="F144" i="26"/>
  <c r="E144" i="26"/>
  <c r="E143" i="26" s="1"/>
  <c r="A143" i="26"/>
  <c r="E24" i="26"/>
  <c r="A24" i="26"/>
  <c r="E9" i="26"/>
  <c r="E126" i="24"/>
  <c r="A126" i="24"/>
  <c r="E75" i="24"/>
  <c r="A75" i="24"/>
  <c r="E62" i="24"/>
  <c r="A62" i="24"/>
  <c r="F37" i="24"/>
  <c r="E37" i="24"/>
  <c r="E23" i="24"/>
  <c r="E9" i="24"/>
  <c r="E146" i="12"/>
  <c r="E145" i="12" s="1"/>
  <c r="A145" i="12"/>
  <c r="E136" i="12"/>
  <c r="E123" i="12"/>
  <c r="A123" i="12"/>
  <c r="E104" i="12"/>
  <c r="A104" i="12"/>
  <c r="E23" i="12"/>
  <c r="E17" i="10"/>
  <c r="E16" i="10"/>
  <c r="E15" i="10"/>
  <c r="E12" i="10"/>
  <c r="E11" i="10"/>
  <c r="E10" i="10"/>
  <c r="A246" i="10"/>
  <c r="A241" i="10"/>
  <c r="A194" i="10"/>
  <c r="A35" i="10"/>
  <c r="J25" i="1" l="1"/>
  <c r="J19" i="1" s="1"/>
  <c r="E11" i="30"/>
  <c r="J38" i="1"/>
  <c r="E10" i="32"/>
  <c r="J27" i="2"/>
  <c r="I75" i="1"/>
  <c r="B51" i="2"/>
  <c r="I96" i="1"/>
  <c r="C27" i="2"/>
  <c r="C31" i="2" s="1"/>
  <c r="B27" i="2"/>
  <c r="F27" i="2"/>
  <c r="I42" i="1"/>
  <c r="E9" i="34"/>
  <c r="I26" i="1"/>
  <c r="E28" i="2"/>
  <c r="E9" i="37"/>
  <c r="E9" i="38"/>
  <c r="I44" i="1"/>
  <c r="F29" i="2"/>
  <c r="E17" i="2"/>
  <c r="I20" i="1"/>
  <c r="K17" i="2"/>
  <c r="I85" i="1"/>
  <c r="F17" i="2"/>
  <c r="I32" i="1"/>
  <c r="C41" i="2"/>
  <c r="H41" i="2" s="1"/>
  <c r="I107" i="1"/>
  <c r="H17" i="2"/>
  <c r="I56" i="1"/>
  <c r="D17" i="2"/>
  <c r="D31" i="2" s="1"/>
  <c r="I13" i="1"/>
  <c r="J17" i="2"/>
  <c r="I66" i="1"/>
  <c r="E107" i="28"/>
  <c r="E9" i="36"/>
  <c r="A21" i="36"/>
  <c r="A107" i="28"/>
  <c r="A33" i="28"/>
  <c r="A102" i="26"/>
  <c r="E11" i="9"/>
  <c r="I16" i="2" s="1"/>
  <c r="I31" i="2" s="1"/>
  <c r="E10" i="9"/>
  <c r="I31" i="1" s="1"/>
  <c r="E50" i="9"/>
  <c r="A52" i="9"/>
  <c r="A50" i="9"/>
  <c r="E32" i="9"/>
  <c r="J31" i="2" l="1"/>
  <c r="I38" i="1"/>
  <c r="F23" i="2"/>
  <c r="E9" i="32"/>
  <c r="B55" i="2"/>
  <c r="H51" i="2"/>
  <c r="E22" i="2"/>
  <c r="E31" i="2" s="1"/>
  <c r="I25" i="1"/>
  <c r="E9" i="30"/>
  <c r="F16" i="2"/>
  <c r="A20" i="9"/>
  <c r="A19" i="9" s="1"/>
  <c r="C38" i="2"/>
  <c r="D38" i="2"/>
  <c r="D55" i="2" s="1"/>
  <c r="E246" i="10"/>
  <c r="F241" i="10"/>
  <c r="E241" i="10"/>
  <c r="E213" i="10"/>
  <c r="A213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A23" i="10"/>
  <c r="E9" i="10"/>
  <c r="F52" i="9"/>
  <c r="E52" i="9"/>
  <c r="E49" i="9" s="1"/>
  <c r="F50" i="9"/>
  <c r="F49" i="9" s="1"/>
  <c r="A49" i="9"/>
  <c r="F42" i="9"/>
  <c r="F20" i="9"/>
  <c r="E20" i="9"/>
  <c r="E19" i="9" s="1"/>
  <c r="E13" i="8"/>
  <c r="E12" i="8"/>
  <c r="E11" i="8"/>
  <c r="E10" i="8"/>
  <c r="A142" i="8"/>
  <c r="E58" i="8"/>
  <c r="A58" i="8"/>
  <c r="E25" i="8"/>
  <c r="A47" i="8"/>
  <c r="A43" i="8"/>
  <c r="A39" i="8"/>
  <c r="A37" i="8"/>
  <c r="A34" i="8"/>
  <c r="A31" i="8"/>
  <c r="A25" i="8"/>
  <c r="A23" i="8"/>
  <c r="A21" i="8"/>
  <c r="E142" i="8"/>
  <c r="E47" i="8"/>
  <c r="E43" i="8"/>
  <c r="E39" i="8"/>
  <c r="E37" i="8"/>
  <c r="E34" i="8"/>
  <c r="E31" i="8"/>
  <c r="E23" i="8"/>
  <c r="G35" i="10" l="1"/>
  <c r="E240" i="10"/>
  <c r="J94" i="1"/>
  <c r="J93" i="1" s="1"/>
  <c r="E13" i="9"/>
  <c r="E12" i="9"/>
  <c r="J84" i="1"/>
  <c r="J81" i="1" s="1"/>
  <c r="H38" i="2"/>
  <c r="A20" i="8"/>
  <c r="E20" i="8"/>
  <c r="H15" i="2"/>
  <c r="I55" i="1"/>
  <c r="K15" i="2"/>
  <c r="I83" i="1"/>
  <c r="C39" i="2"/>
  <c r="I106" i="1"/>
  <c r="F15" i="2"/>
  <c r="I30" i="1"/>
  <c r="E9" i="8"/>
  <c r="A240" i="10"/>
  <c r="K16" i="2" l="1"/>
  <c r="K31" i="2" s="1"/>
  <c r="I84" i="1"/>
  <c r="I81" i="1" s="1"/>
  <c r="E9" i="9"/>
  <c r="I94" i="1"/>
  <c r="L16" i="2"/>
  <c r="L31" i="2" s="1"/>
  <c r="C55" i="2"/>
  <c r="H39" i="2"/>
  <c r="F122" i="7"/>
  <c r="E13" i="7" l="1"/>
  <c r="J54" i="1"/>
  <c r="J53" i="1" s="1"/>
  <c r="H14" i="2"/>
  <c r="H31" i="2" s="1"/>
  <c r="I54" i="1"/>
  <c r="I53" i="1" s="1"/>
  <c r="F47" i="7"/>
  <c r="A89" i="7"/>
  <c r="A68" i="7"/>
  <c r="A67" i="7"/>
  <c r="A63" i="7"/>
  <c r="A48" i="7"/>
  <c r="E10" i="7"/>
  <c r="A29" i="7"/>
  <c r="A28" i="7"/>
  <c r="A24" i="7" s="1"/>
  <c r="E168" i="7"/>
  <c r="A168" i="7"/>
  <c r="E156" i="7"/>
  <c r="A156" i="7"/>
  <c r="F148" i="7"/>
  <c r="E148" i="7"/>
  <c r="E147" i="7" s="1"/>
  <c r="A148" i="7"/>
  <c r="A147" i="7" s="1"/>
  <c r="E122" i="7"/>
  <c r="A122" i="7"/>
  <c r="B14" i="2" l="1"/>
  <c r="B31" i="2" s="1"/>
  <c r="I8" i="1"/>
  <c r="A61" i="7"/>
  <c r="A47" i="7" s="1"/>
  <c r="E11" i="7"/>
  <c r="F14" i="2" s="1"/>
  <c r="F31" i="2" s="1"/>
  <c r="J29" i="1"/>
  <c r="J28" i="1" s="1"/>
  <c r="J113" i="1" s="1"/>
  <c r="J118" i="1" s="1"/>
  <c r="E9" i="7"/>
  <c r="E47" i="7"/>
  <c r="A23" i="7"/>
  <c r="I29" i="1" l="1"/>
  <c r="I28" i="1" s="1"/>
  <c r="M29" i="2"/>
  <c r="I53" i="2" s="1"/>
  <c r="M28" i="2"/>
  <c r="I52" i="2" s="1"/>
  <c r="M27" i="2"/>
  <c r="I51" i="2" s="1"/>
  <c r="M26" i="2"/>
  <c r="I50" i="2" s="1"/>
  <c r="M25" i="2"/>
  <c r="I49" i="2" s="1"/>
  <c r="M24" i="2"/>
  <c r="I48" i="2" s="1"/>
  <c r="M23" i="2"/>
  <c r="I47" i="2" s="1"/>
  <c r="M22" i="2"/>
  <c r="I46" i="2" s="1"/>
  <c r="M21" i="2"/>
  <c r="I45" i="2" s="1"/>
  <c r="M20" i="2"/>
  <c r="I44" i="2" s="1"/>
  <c r="M19" i="2"/>
  <c r="I43" i="2" s="1"/>
  <c r="M18" i="2"/>
  <c r="I42" i="2" s="1"/>
  <c r="M17" i="2"/>
  <c r="I41" i="2" s="1"/>
  <c r="M16" i="2"/>
  <c r="I40" i="2" s="1"/>
  <c r="M15" i="2"/>
  <c r="I39" i="2" s="1"/>
  <c r="M14" i="2"/>
  <c r="I101" i="1"/>
  <c r="F101" i="1"/>
  <c r="I99" i="1"/>
  <c r="F99" i="1"/>
  <c r="F97" i="1"/>
  <c r="F95" i="1"/>
  <c r="I93" i="1"/>
  <c r="F10" i="1"/>
  <c r="M31" i="2" l="1"/>
  <c r="I12" i="1"/>
  <c r="H55" i="2"/>
  <c r="I38" i="2"/>
  <c r="F7" i="1"/>
  <c r="I7" i="1"/>
  <c r="F76" i="1"/>
  <c r="F19" i="1"/>
  <c r="F53" i="1"/>
  <c r="F12" i="1"/>
  <c r="I103" i="1"/>
  <c r="I19" i="1"/>
  <c r="I97" i="1"/>
  <c r="I10" i="1"/>
  <c r="I76" i="1"/>
  <c r="F93" i="1"/>
  <c r="I95" i="1"/>
  <c r="F63" i="1"/>
  <c r="F103" i="1"/>
  <c r="I63" i="1"/>
  <c r="I113" i="1" l="1"/>
  <c r="F113" i="1"/>
  <c r="F118" i="1" s="1"/>
  <c r="I118" i="1"/>
  <c r="I55" i="2"/>
  <c r="A193" i="10" l="1"/>
  <c r="A162" i="10" s="1"/>
</calcChain>
</file>

<file path=xl/sharedStrings.xml><?xml version="1.0" encoding="utf-8"?>
<sst xmlns="http://schemas.openxmlformats.org/spreadsheetml/2006/main" count="6224" uniqueCount="2486">
  <si>
    <t>v tis. Kč</t>
  </si>
  <si>
    <t>ZU</t>
  </si>
  <si>
    <t>SU</t>
  </si>
  <si>
    <t>číslo kap. rozpočtu</t>
  </si>
  <si>
    <t>ORJ</t>
  </si>
  <si>
    <t>Název kapitoly rozpočtu / odboru</t>
  </si>
  <si>
    <t>x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</si>
  <si>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</si>
  <si>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</si>
  <si>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</si>
  <si>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</si>
  <si>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</si>
  <si>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</si>
  <si>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</si>
  <si>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</si>
  <si>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</si>
  <si>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</si>
  <si>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</si>
  <si>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</si>
  <si>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</si>
  <si>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</si>
  <si>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</si>
  <si>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</si>
  <si>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</si>
  <si>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</si>
  <si>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</si>
  <si>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</si>
  <si>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</si>
  <si>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</si>
  <si>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</si>
  <si>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</si>
  <si>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</si>
  <si>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</si>
  <si>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</si>
  <si>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</si>
  <si>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</si>
  <si>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</si>
  <si>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</si>
  <si>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</si>
  <si>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</si>
  <si>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</si>
  <si>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</si>
  <si>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</si>
  <si>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oddělení sekretariátu ředitele</t>
  </si>
  <si>
    <t>20</t>
  </si>
  <si>
    <t>oddělení veřejných zakázek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</si>
  <si>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</si>
  <si>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</si>
  <si>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</si>
  <si>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</si>
  <si>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</si>
  <si>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</si>
  <si>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</si>
  <si>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 xml:space="preserve"> 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</si>
  <si>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</si>
  <si>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</si>
  <si>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</si>
  <si>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</si>
  <si>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</si>
  <si>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</si>
  <si>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</si>
  <si>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</si>
  <si>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</si>
  <si>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</si>
  <si>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</si>
  <si>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</si>
  <si>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</si>
  <si>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 xml:space="preserve">r e k a p i t u l a c e </t>
  </si>
  <si>
    <t>tis.Kč</t>
  </si>
  <si>
    <t>resorty</t>
  </si>
  <si>
    <t>zastupitelstvo</t>
  </si>
  <si>
    <t>krajský úřad</t>
  </si>
  <si>
    <t>účelové příspěvky PO</t>
  </si>
  <si>
    <t>příspěvkové organizace</t>
  </si>
  <si>
    <t>působnosti</t>
  </si>
  <si>
    <t>transfery</t>
  </si>
  <si>
    <t>pokladní správa</t>
  </si>
  <si>
    <t>kapitálové výdaje</t>
  </si>
  <si>
    <t>spolufinanco- vání EU</t>
  </si>
  <si>
    <t>úvěry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</si>
  <si>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</si>
  <si>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</si>
  <si>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</si>
  <si>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</si>
  <si>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</si>
  <si>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</si>
  <si>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</si>
  <si>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</si>
  <si>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</si>
  <si>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</si>
  <si>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</si>
  <si>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</si>
  <si>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</si>
  <si>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</si>
  <si>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</si>
  <si>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</si>
  <si>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</si>
  <si>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 xml:space="preserve">resorty </t>
  </si>
  <si>
    <t>třída 8</t>
  </si>
  <si>
    <t>sociální fond</t>
  </si>
  <si>
    <t>dotační fond</t>
  </si>
  <si>
    <t>krizový fond</t>
  </si>
  <si>
    <t>fond ochr. vod</t>
  </si>
  <si>
    <t>lesnický fond</t>
  </si>
  <si>
    <t>peněžní fondy</t>
  </si>
  <si>
    <t>celkem</t>
  </si>
  <si>
    <t>financování</t>
  </si>
  <si>
    <t>(splátka úvěru)</t>
  </si>
  <si>
    <t>sociální věci</t>
  </si>
  <si>
    <t>ORJ 01 - odbor kancelář hejtmana</t>
  </si>
  <si>
    <t>tis. Kč</t>
  </si>
  <si>
    <t>Sdružení hasičů ČMS - neinvestiční dotace</t>
  </si>
  <si>
    <t>Dotace jednotkám požární ochrany obcí (SDH) k programu Ministerstva vnitra</t>
  </si>
  <si>
    <t>Spolupráce s TUL (odborné projekty)</t>
  </si>
  <si>
    <t>Slavnosti řeky Nisy</t>
  </si>
  <si>
    <t>Projekt Paměť národa / Post Bellum, o.p.s.</t>
  </si>
  <si>
    <t>Intervence v oblasti šikany a agrese na školách a institucích sdružující děti v LK</t>
  </si>
  <si>
    <t>ORJ 02 - odbor regionálního rozvoje a evropských projektů</t>
  </si>
  <si>
    <t>Strategie rozvoje Libereckého kraje 21+</t>
  </si>
  <si>
    <t>Vesnice roku</t>
  </si>
  <si>
    <t>Chytrý region</t>
  </si>
  <si>
    <t>Má vlast cestami proměn</t>
  </si>
  <si>
    <t>Žena regionu</t>
  </si>
  <si>
    <t>Podnikatelský inkubátor LK</t>
  </si>
  <si>
    <t>MAS LAG Podralsko</t>
  </si>
  <si>
    <t>MAS Brána do Českého ráje</t>
  </si>
  <si>
    <t>MAS Achát</t>
  </si>
  <si>
    <t>MAS Český sever</t>
  </si>
  <si>
    <t>MAS Frýdlantsko</t>
  </si>
  <si>
    <t>MAS Podještědí</t>
  </si>
  <si>
    <t>MAS Rozvoj Tanvaldska</t>
  </si>
  <si>
    <t>Vesnice roku-kronika</t>
  </si>
  <si>
    <t>Vesnice roku-knihovna</t>
  </si>
  <si>
    <t>Implementace ISRR Krkonoše</t>
  </si>
  <si>
    <t>Podpora ojedinělých projektů zaměřených na řešení naléhavých potřeb v oblasti rozvoje kraje</t>
  </si>
  <si>
    <t>ORJ 04 - odbor školství, mládeže, tělovýchovy a sportu</t>
  </si>
  <si>
    <t>Stipendijní program pro žáky odborných škol</t>
  </si>
  <si>
    <t>Podpora aktivit příspěvkových organizací</t>
  </si>
  <si>
    <t>Systémová podpora vzdělávání žáků ve speciálních ZŠ</t>
  </si>
  <si>
    <t>DDM Větrník, Liberec, p.o. - Realizace okresních kol soutěží v okrese Liberec a krajských kol soutěží pro žáky LK</t>
  </si>
  <si>
    <t>DDM Libertin, Česká Lípa, p.o. - Realizace okresních kol soutěží v okrese Česká Lípa</t>
  </si>
  <si>
    <t>DDM Vikýř, Jablonec n/N, p.o. - Realizace okresních kol soutěží v okrese Jablonec n/N</t>
  </si>
  <si>
    <t>Zlatý oříšek - podpora mimořádně nadaných a úspěšných dětí České republiky</t>
  </si>
  <si>
    <t>Dostihové dny v Mimoni, Jezdecký a dostihový spolek Mimoň, IČO:05688191</t>
  </si>
  <si>
    <t>Bike Park Polevsko - Centrum sportu dětí a mládeže</t>
  </si>
  <si>
    <t>ostatní akce</t>
  </si>
  <si>
    <t>Podpora investičních projektů v resortu</t>
  </si>
  <si>
    <t>ORJ 05 - odbor sociálních věcí</t>
  </si>
  <si>
    <t>SPO - spolufinancování osob pověřených k výkonu SPOD</t>
  </si>
  <si>
    <t>Euroklíč</t>
  </si>
  <si>
    <t>Festival národnostních menšin</t>
  </si>
  <si>
    <t>Kapitola</t>
  </si>
  <si>
    <t>název kapitoly</t>
  </si>
  <si>
    <t xml:space="preserve">výdajový limit resortu </t>
  </si>
  <si>
    <t>910</t>
  </si>
  <si>
    <t>zastupitelstvo - limit výdajů</t>
  </si>
  <si>
    <t>914</t>
  </si>
  <si>
    <t>působnosti - limit výdajů</t>
  </si>
  <si>
    <t>917</t>
  </si>
  <si>
    <t>transfery - limit výdajů</t>
  </si>
  <si>
    <t>920</t>
  </si>
  <si>
    <t>931</t>
  </si>
  <si>
    <t>926</t>
  </si>
  <si>
    <t>910 01 - Zastupitelstvo / odbor kancelář hejtmana</t>
  </si>
  <si>
    <t xml:space="preserve">uk. </t>
  </si>
  <si>
    <t>910 01</t>
  </si>
  <si>
    <t>Z A S T U P I T E L S T V O</t>
  </si>
  <si>
    <t>poznámka</t>
  </si>
  <si>
    <t>č.a.</t>
  </si>
  <si>
    <t>výdajový limit resortu v kapitole</t>
  </si>
  <si>
    <t>DU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</si>
  <si>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</si>
  <si>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</si>
  <si>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</si>
  <si>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</si>
  <si>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</si>
  <si>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</si>
  <si>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</si>
  <si>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</si>
  <si>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RU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</si>
  <si>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</si>
  <si>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</si>
  <si>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</si>
  <si>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</si>
  <si>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</si>
  <si>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</si>
  <si>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</si>
  <si>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</si>
  <si>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</si>
  <si>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</si>
  <si>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</si>
  <si>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</si>
  <si>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</si>
  <si>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</si>
  <si>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</si>
  <si>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</si>
  <si>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</si>
  <si>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</si>
  <si>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</si>
  <si>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</si>
  <si>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P Ů S O B N O S T I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</si>
  <si>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</si>
  <si>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</si>
  <si>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</si>
  <si>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</si>
  <si>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</si>
  <si>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</si>
  <si>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</si>
  <si>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</si>
  <si>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</si>
  <si>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</si>
  <si>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</si>
  <si>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</si>
  <si>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</si>
  <si>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</si>
  <si>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</si>
  <si>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018901</t>
  </si>
  <si>
    <t>datové spojení IZS - provoz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</si>
  <si>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</si>
  <si>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</si>
  <si>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</si>
  <si>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</si>
  <si>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</si>
  <si>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</si>
  <si>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</si>
  <si>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</si>
  <si>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</si>
  <si>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</si>
  <si>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</si>
  <si>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</si>
  <si>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</si>
  <si>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</si>
  <si>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</si>
  <si>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</si>
  <si>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</si>
  <si>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</si>
  <si>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</si>
  <si>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</si>
  <si>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</si>
  <si>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</si>
  <si>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</si>
  <si>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</si>
  <si>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</si>
  <si>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</si>
  <si>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</si>
  <si>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</si>
  <si>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</si>
  <si>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pokračování</t>
  </si>
  <si>
    <t>025500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</si>
  <si>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</si>
  <si>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</si>
  <si>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</si>
  <si>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</si>
  <si>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</si>
  <si>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</si>
  <si>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</si>
  <si>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</si>
  <si>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</si>
  <si>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</si>
  <si>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</si>
  <si>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</si>
  <si>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</si>
  <si>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</si>
  <si>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</si>
  <si>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</si>
  <si>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</si>
  <si>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</si>
  <si>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</si>
  <si>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</si>
  <si>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</si>
  <si>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</si>
  <si>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</si>
  <si>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</si>
  <si>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</si>
  <si>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028100</t>
  </si>
  <si>
    <t>tripartita</t>
  </si>
  <si>
    <t>028200</t>
  </si>
  <si>
    <t>konference v Libereckém kraji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</si>
  <si>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</si>
  <si>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</si>
  <si>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</si>
  <si>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</si>
  <si>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</si>
  <si>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</si>
  <si>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</si>
  <si>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</si>
  <si>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</si>
  <si>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</si>
  <si>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028900</t>
  </si>
  <si>
    <t>publikace o Libereckém kraji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</si>
  <si>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</si>
  <si>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</si>
  <si>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</si>
  <si>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</si>
  <si>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</si>
  <si>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</si>
  <si>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</si>
  <si>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</si>
  <si>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</si>
  <si>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</si>
  <si>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</si>
  <si>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</si>
  <si>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0170006</t>
  </si>
  <si>
    <t>Podpora sdružení místních samospráv</t>
  </si>
  <si>
    <t>0170007</t>
  </si>
  <si>
    <t>Česká membránová platforma o. s. - mezinárodní konference</t>
  </si>
  <si>
    <t>0170008</t>
  </si>
  <si>
    <t>Projekt KPBI (Kraje pro bezpečný internet)</t>
  </si>
  <si>
    <t>0170012</t>
  </si>
  <si>
    <t>0170014</t>
  </si>
  <si>
    <t>0180224</t>
  </si>
  <si>
    <t>920 01 - Kapitálové výdaje / odbor kancelář hejtmana</t>
  </si>
  <si>
    <t>920 01</t>
  </si>
  <si>
    <t>K A P I T Á L O V É   V Ý D A J E</t>
  </si>
  <si>
    <t>jmenovité investiční akce resortu</t>
  </si>
  <si>
    <t>019800</t>
  </si>
  <si>
    <t>chráněné pracoviště Česká Lípa</t>
  </si>
  <si>
    <t>926 01 - Dotační fond / odbor kancelář hejtmana</t>
  </si>
  <si>
    <t>uk.</t>
  </si>
  <si>
    <t>D O T A Č N Í  F O N D   K R A J E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</si>
  <si>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</si>
  <si>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</si>
  <si>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</si>
  <si>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</si>
  <si>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</si>
  <si>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</si>
  <si>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</si>
  <si>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</si>
  <si>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</si>
  <si>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</si>
  <si>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</si>
  <si>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0170019</t>
  </si>
  <si>
    <t>0170018</t>
  </si>
  <si>
    <t>Celkem</t>
  </si>
  <si>
    <t>limity resortu v kapitolách</t>
  </si>
  <si>
    <t>923</t>
  </si>
  <si>
    <t>914 02 - Působnosti / odbor regionálního rozvoje a evropských projektů</t>
  </si>
  <si>
    <t>914 02</t>
  </si>
  <si>
    <t>Plánování na úrovni LK</t>
  </si>
  <si>
    <t>1701000000</t>
  </si>
  <si>
    <t>koordinace koncepcí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</si>
  <si>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</si>
  <si>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</si>
  <si>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</si>
  <si>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</si>
  <si>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</si>
  <si>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</si>
  <si>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</si>
  <si>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</si>
  <si>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</si>
  <si>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</si>
  <si>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</si>
  <si>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</si>
  <si>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</si>
  <si>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</si>
  <si>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</si>
  <si>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</si>
  <si>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</si>
  <si>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</si>
  <si>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stavba roku</t>
  </si>
  <si>
    <t>Koordinace globálních grantů</t>
  </si>
  <si>
    <t>1780050000</t>
  </si>
  <si>
    <t xml:space="preserve">koordinace Kotlíkových dotací </t>
  </si>
  <si>
    <t>1780020000</t>
  </si>
  <si>
    <t>Regionální surovinová politika</t>
  </si>
  <si>
    <t>1790000000</t>
  </si>
  <si>
    <t xml:space="preserve">plnění opatření ze "surovin.politiky LK"      </t>
  </si>
  <si>
    <t>Agentura regionálníhorozvoje</t>
  </si>
  <si>
    <t>1792020000</t>
  </si>
  <si>
    <t>správa databáze brownfields</t>
  </si>
  <si>
    <t>1792160000</t>
  </si>
  <si>
    <t>Další akce</t>
  </si>
  <si>
    <t>1792140000</t>
  </si>
  <si>
    <t>spolupráce s neziskovým sektorem</t>
  </si>
  <si>
    <t>2800170000</t>
  </si>
  <si>
    <t>2800240000</t>
  </si>
  <si>
    <r>
      <t xml:space="preserve">Smartakcelerátor LK </t>
    </r>
    <r>
      <rPr>
        <sz val="8"/>
        <color indexed="12"/>
        <rFont val="Arial"/>
        <family val="2"/>
        <charset val="238"/>
      </rPr>
      <t>- udržitelnost projektu spolufinancovaného EU</t>
    </r>
  </si>
  <si>
    <t>917 02 - Transfery / odbor regionálního rozvoje a evropských projektů</t>
  </si>
  <si>
    <t>917 02</t>
  </si>
  <si>
    <t>ESUS-NOVUM</t>
  </si>
  <si>
    <t>MAS 'Přijďte pobejt!'</t>
  </si>
  <si>
    <t>O.P.S.pro Český ráj</t>
  </si>
  <si>
    <t>923 02 - Spolufinancování EU / odbor regionálního rozvoje a evropských projektů</t>
  </si>
  <si>
    <t>923 02</t>
  </si>
  <si>
    <t>S P O L U F I N A N C O V Á N Í   E U</t>
  </si>
  <si>
    <t>02640000000</t>
  </si>
  <si>
    <t>02640010000</t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</si>
  <si>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</si>
  <si>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</si>
  <si>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</si>
  <si>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</si>
  <si>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</si>
  <si>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02650060000</t>
  </si>
  <si>
    <t>08620100000</t>
  </si>
  <si>
    <t>04620251448</t>
  </si>
  <si>
    <t>05620141516</t>
  </si>
  <si>
    <t>05620151509</t>
  </si>
  <si>
    <t>05620161517</t>
  </si>
  <si>
    <t>08620130000</t>
  </si>
  <si>
    <t>08620140000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</si>
  <si>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</si>
  <si>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</si>
  <si>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</si>
  <si>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</si>
  <si>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</si>
  <si>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</si>
  <si>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</si>
  <si>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</si>
  <si>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</si>
  <si>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</si>
  <si>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</si>
  <si>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</si>
  <si>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</si>
  <si>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2650010000</t>
  </si>
  <si>
    <t>02650070000</t>
  </si>
  <si>
    <t>02640030000</t>
  </si>
  <si>
    <t>12620010000</t>
  </si>
  <si>
    <t xml:space="preserve">ORJ 03 - ekonomický odbor </t>
  </si>
  <si>
    <t>924</t>
  </si>
  <si>
    <t>914 03 - Působnosti / ekonomický odbor</t>
  </si>
  <si>
    <t>914 03</t>
  </si>
  <si>
    <t>Finanční operace a platby daní krajem</t>
  </si>
  <si>
    <t>kontrola, porady a přezkum hospodaření kraje</t>
  </si>
  <si>
    <t xml:space="preserve">Moody´s Europe - rating kraje </t>
  </si>
  <si>
    <t>účetní, daňové a ekonomické poradenství</t>
  </si>
  <si>
    <t>platby daní a finanční operace</t>
  </si>
  <si>
    <t>krajské porady,semináře a školení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</si>
  <si>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</si>
  <si>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</si>
  <si>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</si>
  <si>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</si>
  <si>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</si>
  <si>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</si>
  <si>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</si>
  <si>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</si>
  <si>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</si>
  <si>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</si>
  <si>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</si>
  <si>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</si>
  <si>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</si>
  <si>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</si>
  <si>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</si>
  <si>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Ú V Ě R Y</t>
  </si>
  <si>
    <t>k tomu Splátka úvěrů na revitalizaci pozemních komukací a mostního úvěru prostřednictvím třídy 8xxx - financování</t>
  </si>
  <si>
    <t>k tomu třída 8xxx - financování - splátky jistin úvěrů Revitalizace pozemních komunikací a Komplexní revitalizace mostů</t>
  </si>
  <si>
    <t>v tom Splátka jistiny Revitalizace pozemních komunikací</t>
  </si>
  <si>
    <t>v tom Splátka jistiny Komplexní revitalizace mostů na silnicích II. a III. třídy na území LK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</si>
  <si>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</si>
  <si>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</si>
  <si>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</si>
  <si>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</si>
  <si>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</si>
  <si>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0305030000</t>
  </si>
  <si>
    <t xml:space="preserve">Splátky úvěru na rekonstrukce mostů na silnicích </t>
  </si>
  <si>
    <t>Financování</t>
  </si>
  <si>
    <t>třída 8xxx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</si>
  <si>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</si>
  <si>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</si>
  <si>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</si>
  <si>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</si>
  <si>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</si>
  <si>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</si>
  <si>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</si>
  <si>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</si>
  <si>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</si>
  <si>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04500050000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</si>
  <si>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</si>
  <si>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</si>
  <si>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</si>
  <si>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</si>
  <si>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</si>
  <si>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</si>
  <si>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1411</t>
  </si>
  <si>
    <t>Gymnázium a SOŠ pedagogická, Liberec, Jeronýmova 425/27</t>
  </si>
  <si>
    <t>1405</t>
  </si>
  <si>
    <t>Gymnázium F.X.Šaldy, Liberec 11, Partyzánská 530</t>
  </si>
  <si>
    <t>Gymnázium, Frýdlant, Mládeže 884</t>
  </si>
  <si>
    <t>1420</t>
  </si>
  <si>
    <t>SPŠ stavební, Liberec 1, Sokolovské náměstí 14</t>
  </si>
  <si>
    <t xml:space="preserve">SPŠ strojní a elektro. a VOŠ, Liberec 1, Masarykova 3 </t>
  </si>
  <si>
    <t>1422</t>
  </si>
  <si>
    <t>Střední průmyslová škola textilní, Liberec, Tyršova 1</t>
  </si>
  <si>
    <t>1414</t>
  </si>
  <si>
    <t>Obchodní akademie a Jazyková škola s PSJZ Liberec, Šamánkova 500/8</t>
  </si>
  <si>
    <t>1429</t>
  </si>
  <si>
    <t>Střední zdravotnická škola a VOŠ zdravotnická, Liberec, Kostelní 9</t>
  </si>
  <si>
    <t>1448</t>
  </si>
  <si>
    <t>Střední škola hospodářská a lesnická, Frýdlant, Bělíkova 1387</t>
  </si>
  <si>
    <t>1433</t>
  </si>
  <si>
    <t>Střední škola strojní, stavební a dopravní, Liberec II, Truhlářská 360/3</t>
  </si>
  <si>
    <t>1442</t>
  </si>
  <si>
    <t>Střední škola gastronomie a služeb, Liberec, Dvorská 447/29</t>
  </si>
  <si>
    <t>1432</t>
  </si>
  <si>
    <t xml:space="preserve">Střední škola a Mateřská škola, Na Bojišti 15, Liberec </t>
  </si>
  <si>
    <t>1450</t>
  </si>
  <si>
    <t>Střední odborná škola, Liberec, Jablonecká 999</t>
  </si>
  <si>
    <t>1455</t>
  </si>
  <si>
    <t>1456</t>
  </si>
  <si>
    <t>ZŠ a MŠ pro tělesně postižené, Liberec, Lužická 920/7</t>
  </si>
  <si>
    <t>1475</t>
  </si>
  <si>
    <t>Dětský domov, Frýdlant, Větrov 3005</t>
  </si>
  <si>
    <t>1493</t>
  </si>
  <si>
    <t>Pedagogicko-psychologická poradna, Liberec 2, Truhlářská 3</t>
  </si>
  <si>
    <t>1460</t>
  </si>
  <si>
    <t>ZŠ a MŠ při nemocnici, Liberec, Husova 357/10</t>
  </si>
  <si>
    <t>1471</t>
  </si>
  <si>
    <t>Dětský domov, Jablonné v Podještědí, Zámecká 1</t>
  </si>
  <si>
    <t>1404</t>
  </si>
  <si>
    <t>1403</t>
  </si>
  <si>
    <t>Gymnázium, Jablonec nad Nisou, U Balvanu 16</t>
  </si>
  <si>
    <t>1409</t>
  </si>
  <si>
    <t>Gymnázium Dr. Antona Randy, Jablonec nad Nisou</t>
  </si>
  <si>
    <t>1427</t>
  </si>
  <si>
    <t>SUPŠ sklářská, Železný Brod, Smetanovo zátiší 470</t>
  </si>
  <si>
    <t>1426</t>
  </si>
  <si>
    <t>SUPŠ a VOŠ, Jablonec nad Nisou, Horní náměstí 1</t>
  </si>
  <si>
    <t>1413</t>
  </si>
  <si>
    <t>VOŠ mezinár.obchodu a OA, Jablonec nad Nisou, Horní náměstí 15</t>
  </si>
  <si>
    <t>1438</t>
  </si>
  <si>
    <t>Střední průmyslová škola technická, Jablonec n. Nisou, Belgická 4852</t>
  </si>
  <si>
    <t>1440</t>
  </si>
  <si>
    <t>Střední škola řemesel a služeb, Jablonec nad N., Smetanova 66</t>
  </si>
  <si>
    <t>1474</t>
  </si>
  <si>
    <t>Dětský domov, Jablonec nad Nisou, Pasecká 20</t>
  </si>
  <si>
    <t>1457</t>
  </si>
  <si>
    <t>Základní škola, Jablonec nad Nisou, Liberecká 1734/31</t>
  </si>
  <si>
    <t>1462</t>
  </si>
  <si>
    <t>Základní škola a Mateřská škola, Jablonec nad Nisou, Kamenná 404/4</t>
  </si>
  <si>
    <t>1463</t>
  </si>
  <si>
    <t>Základní škola, Tanvald, Údolí Kamenice 238</t>
  </si>
  <si>
    <t>1492</t>
  </si>
  <si>
    <t>Pedagogicko-psychologická poradna, Jablonec n. N., Smetanova 66</t>
  </si>
  <si>
    <t>1401</t>
  </si>
  <si>
    <t>Gymnázium, Česká Lípa, Žitavská 2969</t>
  </si>
  <si>
    <t>1402</t>
  </si>
  <si>
    <t>Gymnázium, Mimoň, Letná 263</t>
  </si>
  <si>
    <t>1412</t>
  </si>
  <si>
    <t>Obchodní akademie, Česká Lípa, náměstí Osvobození 422</t>
  </si>
  <si>
    <t>1418</t>
  </si>
  <si>
    <t>Střední průmyslová škola, Česká Lípa, Havlíčkova 426</t>
  </si>
  <si>
    <t>1437</t>
  </si>
  <si>
    <t>1424</t>
  </si>
  <si>
    <t>VOŠ sklářská a SŠ, Nový Bor, Wolkerova 316</t>
  </si>
  <si>
    <t>1425</t>
  </si>
  <si>
    <t>SUPŠ sklářská, Kamenický Šenov, Havlíčkova 57</t>
  </si>
  <si>
    <t>1459</t>
  </si>
  <si>
    <t>ZŠ a MŠ při dětské léčebně, Cvikov, Ústavní 531</t>
  </si>
  <si>
    <t>1472</t>
  </si>
  <si>
    <t>Dětský domov, ZŠ a MŠ, Krompach 47</t>
  </si>
  <si>
    <t>1470</t>
  </si>
  <si>
    <t>Dětský domov, Česká Lípa, Mariánská 570</t>
  </si>
  <si>
    <t>1473</t>
  </si>
  <si>
    <t>Dětský domov, Dubá-Deštná 6</t>
  </si>
  <si>
    <t>1491</t>
  </si>
  <si>
    <t>Pedagogicko-psychologická poradna, Česká Lípa, Havlíčkova 443</t>
  </si>
  <si>
    <t>1410</t>
  </si>
  <si>
    <t>1407</t>
  </si>
  <si>
    <t>Gymnázium Ivana Olbrachta, Semily, Nad Špejcharem 574</t>
  </si>
  <si>
    <t>1408</t>
  </si>
  <si>
    <t>Gymnázium, Turnov, Jana Palacha 804</t>
  </si>
  <si>
    <t>1430</t>
  </si>
  <si>
    <t>Střední zdravotnická škola, Turnov, 28. října 1390</t>
  </si>
  <si>
    <t>1434</t>
  </si>
  <si>
    <t>1443</t>
  </si>
  <si>
    <t>Střední škola, Lomnice nad Popelkou, Antala Staška 213</t>
  </si>
  <si>
    <t>1436</t>
  </si>
  <si>
    <t xml:space="preserve">Integrovaná střední škola, Vysoké nad Jizerou, Dr. Farského 300 </t>
  </si>
  <si>
    <t>1428</t>
  </si>
  <si>
    <t>SUPŠ a Vyšší odborná škola, Turnov, Skálova 373</t>
  </si>
  <si>
    <t>1469</t>
  </si>
  <si>
    <t>Základní škola speciální, Semily, Nádražní 213</t>
  </si>
  <si>
    <t>1468</t>
  </si>
  <si>
    <t>Základní škola a Mateřská škola, Jilemnice, Komenského 103</t>
  </si>
  <si>
    <t>1476</t>
  </si>
  <si>
    <t>Dětský domov, Semily, Nad školami 480</t>
  </si>
  <si>
    <t>1494</t>
  </si>
  <si>
    <t>Pedagogicko-psychologická poradna a speciálně pedagogické centrum, Semily</t>
  </si>
  <si>
    <t>1452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</si>
  <si>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</si>
  <si>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</si>
  <si>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</si>
  <si>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</si>
  <si>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</si>
  <si>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</si>
  <si>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</si>
  <si>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</si>
  <si>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</si>
  <si>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</si>
  <si>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</si>
  <si>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</si>
  <si>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</si>
  <si>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</si>
  <si>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</si>
  <si>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</si>
  <si>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</si>
  <si>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0465000000</t>
  </si>
  <si>
    <t>veletrh vzdělávání a pracovních činností</t>
  </si>
  <si>
    <t>0481010000</t>
  </si>
  <si>
    <t>soutěže - podpora talentovaných dětí a mládeže</t>
  </si>
  <si>
    <t>0482390000</t>
  </si>
  <si>
    <t>nostrifikace</t>
  </si>
  <si>
    <t>0487070000</t>
  </si>
  <si>
    <t>Krizová intervence</t>
  </si>
  <si>
    <t xml:space="preserve">Udržitelnost projektů spolufinancovaných EU </t>
  </si>
  <si>
    <t>0440070000</t>
  </si>
  <si>
    <t xml:space="preserve">DU </t>
  </si>
  <si>
    <t>Sport v regionu</t>
  </si>
  <si>
    <t>0486990000</t>
  </si>
  <si>
    <t>Hry olympiád dětí a mládeže - účast</t>
  </si>
  <si>
    <t>917 04 - Transfery / odbor školství, mládeže, tělovýchovy a sportu</t>
  </si>
  <si>
    <t>917 04</t>
  </si>
  <si>
    <t>Ostatní činnosti ve školství</t>
  </si>
  <si>
    <t>04700010000</t>
  </si>
  <si>
    <t>veletrh vzdělávání a pracovních příležitostí</t>
  </si>
  <si>
    <t>04700020000</t>
  </si>
  <si>
    <t>04800813007</t>
  </si>
  <si>
    <t>Město Železný Brod, nám. 3. května 1, 468 22 Železný Brod - Skleněné městečko</t>
  </si>
  <si>
    <t>04800880000</t>
  </si>
  <si>
    <t>04803070000</t>
  </si>
  <si>
    <t>IQLANDIA, o.p.s., Liberec - podpora vzdělávání mládeže</t>
  </si>
  <si>
    <t>04804802330</t>
  </si>
  <si>
    <t>04804814476</t>
  </si>
  <si>
    <t>04804823454</t>
  </si>
  <si>
    <t>04805010000</t>
  </si>
  <si>
    <t xml:space="preserve">Pakt zaměstnanosti - Sdružení pro rozvoj Libereckého kraje </t>
  </si>
  <si>
    <t>04806180000</t>
  </si>
  <si>
    <t xml:space="preserve">Zajištění provozu ambulantních střediskek výchovné péče 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</si>
  <si>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</si>
  <si>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</si>
  <si>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</si>
  <si>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</si>
  <si>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</si>
  <si>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</si>
  <si>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</si>
  <si>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</si>
  <si>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Lázně Libverda, o.p.s. - Správa a údržba singltrek.stezek</t>
  </si>
  <si>
    <t>04801790000</t>
  </si>
  <si>
    <t>04803110000</t>
  </si>
  <si>
    <t>Krajská organizace ČUS Libereckého kraje, Liberec - Anketa sportovec LK</t>
  </si>
  <si>
    <t>04804680000</t>
  </si>
  <si>
    <t>04804700000</t>
  </si>
  <si>
    <t>04804710000</t>
  </si>
  <si>
    <t>04805890000</t>
  </si>
  <si>
    <t>04805900000</t>
  </si>
  <si>
    <t>04806690000</t>
  </si>
  <si>
    <t xml:space="preserve">Okresní rada Asociace školních sportovních klubů České republiky Semily, pobočný spolek, IČO 01452061 - Trojboj všestrannosti </t>
  </si>
  <si>
    <t>04806970000</t>
  </si>
  <si>
    <t>pokr.</t>
  </si>
  <si>
    <t>Podpora ojedinělých projektů zaměřených na řešení naléhavých potřeb v oblasti vzdělávání a školství v průběhu roku - záštity</t>
  </si>
  <si>
    <t>920 04 - Kapitálové výdaje / odbor školství, mládeže, tělovýchovy a sportu</t>
  </si>
  <si>
    <t>920 04</t>
  </si>
  <si>
    <t>923 04 - Spolufinancování EU /odbor školství, mládeže, tělovýchovy a sportu</t>
  </si>
  <si>
    <t>923 04</t>
  </si>
  <si>
    <t>04600010000</t>
  </si>
  <si>
    <t>04600081425</t>
  </si>
  <si>
    <t>926 04 - Dotační fond / odbor školství, mládeže, tělovýchovy a sportu</t>
  </si>
  <si>
    <t>926 04</t>
  </si>
  <si>
    <t>Programy školství, mládeže a zaměstnanosti</t>
  </si>
  <si>
    <t>40400000000</t>
  </si>
  <si>
    <t>40700000000</t>
  </si>
  <si>
    <t>Programy podpor tělovýchovy a sportu</t>
  </si>
  <si>
    <t>42000000000</t>
  </si>
  <si>
    <t xml:space="preserve">4.20 Program Údržba, provoz a nájem sportovních zařízení </t>
  </si>
  <si>
    <t>42100000000</t>
  </si>
  <si>
    <t xml:space="preserve">4.21 Program Pravidelná činnost sportovních a tělovýchovných organizací </t>
  </si>
  <si>
    <t>42200000000</t>
  </si>
  <si>
    <t>4.22 Program Sport handicapovaných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</si>
  <si>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</si>
  <si>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</si>
  <si>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</si>
  <si>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</si>
  <si>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</si>
  <si>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</si>
  <si>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</si>
  <si>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</si>
  <si>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</si>
  <si>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</si>
  <si>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0487110000</t>
  </si>
  <si>
    <t>04807960000</t>
  </si>
  <si>
    <t>04808340000</t>
  </si>
  <si>
    <t>04807220000</t>
  </si>
  <si>
    <t>04808350000</t>
  </si>
  <si>
    <t>Tradiční sportovní akce</t>
  </si>
  <si>
    <t>04807560000</t>
  </si>
  <si>
    <t>04807620000</t>
  </si>
  <si>
    <t>04807600000</t>
  </si>
  <si>
    <t>04807580000</t>
  </si>
  <si>
    <t>04807590000</t>
  </si>
  <si>
    <t>04807570000</t>
  </si>
  <si>
    <t>04807610000</t>
  </si>
  <si>
    <t>04807540000</t>
  </si>
  <si>
    <t>Sportovní akce - individuální dotace</t>
  </si>
  <si>
    <t>04808360000</t>
  </si>
  <si>
    <t>04807550000</t>
  </si>
  <si>
    <t>912 05 - Účelové příspěvky PO / odbor sociálních věcí</t>
  </si>
  <si>
    <t>912 05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</si>
  <si>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</si>
  <si>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</si>
  <si>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</si>
  <si>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</si>
  <si>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</si>
  <si>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</si>
  <si>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</si>
  <si>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</si>
  <si>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</si>
  <si>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</si>
  <si>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</si>
  <si>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</si>
  <si>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</si>
  <si>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</si>
  <si>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</si>
  <si>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</si>
  <si>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</si>
  <si>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</si>
  <si>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</si>
  <si>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</si>
  <si>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</si>
  <si>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</si>
  <si>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</si>
  <si>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</si>
  <si>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 xml:space="preserve">sociální práce - metodická pomoc obcím </t>
  </si>
  <si>
    <t>Sociálně-právní ochrana</t>
  </si>
  <si>
    <t>SPO - metodická pomoc obcím</t>
  </si>
  <si>
    <t>krajská setkání pěstounů</t>
  </si>
  <si>
    <t>poradní sbor</t>
  </si>
  <si>
    <t>rodinná politika</t>
  </si>
  <si>
    <t>Koordinátor pro záležitosti národnost. menšin a cizinců</t>
  </si>
  <si>
    <t>Sociální služby</t>
  </si>
  <si>
    <t>metodické vedení sociálních služeb</t>
  </si>
  <si>
    <t>Volnočasové aktivity seniorů LK</t>
  </si>
  <si>
    <t>Zpracování odborných posudků</t>
  </si>
  <si>
    <t>sociální služby - konzultační činnost</t>
  </si>
  <si>
    <t>Střednědobý plán rozvoje sociálních služeb</t>
  </si>
  <si>
    <t>IT aplikace - řízení sociálních služeb</t>
  </si>
  <si>
    <t>Činnost protidrogového koordinátora</t>
  </si>
  <si>
    <t>protidrogová politika</t>
  </si>
  <si>
    <t>Veřejné opatrovnictví</t>
  </si>
  <si>
    <t>917 05 - Transfery / odbor sociálních věcí</t>
  </si>
  <si>
    <t>917 05</t>
  </si>
  <si>
    <t>Neinvestiční a investiční transfery</t>
  </si>
  <si>
    <t>Podpora ojedinělých projektů zaměřených na řešení naléhavých potřeb financování v sociální oblasti Libereckého kraje</t>
  </si>
  <si>
    <t xml:space="preserve">Financování sociálních služeb z prostředků LK </t>
  </si>
  <si>
    <t>920 05 - Kapitálové výdaje / odbor sociálních věcí</t>
  </si>
  <si>
    <t>920 05</t>
  </si>
  <si>
    <t>0590871513</t>
  </si>
  <si>
    <t xml:space="preserve">DD Velké Hamry-přístavba DZR - navýšení kap. I.et. </t>
  </si>
  <si>
    <t>923 05 - Spolufinancování EU /odbor sociálních věcí</t>
  </si>
  <si>
    <t>923 05</t>
  </si>
  <si>
    <t>926 05 - Dotační fond / odbor sociálních věcí</t>
  </si>
  <si>
    <t>926 05</t>
  </si>
  <si>
    <t>5.1-Podpora integrace národnost.menšin a cizinců</t>
  </si>
  <si>
    <t>odvody PO v resortu sociálních věcí</t>
  </si>
  <si>
    <t>Domov Sluneční dvůr Jestřebí</t>
  </si>
  <si>
    <t>ORJ 06 - odbor dopravy</t>
  </si>
  <si>
    <t>Napojení Průmyslové zóny Jih v Liberci na I/35</t>
  </si>
  <si>
    <t>krajský program BESIP</t>
  </si>
  <si>
    <t>Podpora ojedinělých projektů zaměřených na řešení naléhavých potřeb v oblasti dopravy kraje</t>
  </si>
  <si>
    <t>výkupy pozemků pod komunikacemi</t>
  </si>
  <si>
    <t>Demolice objektů v oblasti Ralska</t>
  </si>
  <si>
    <t>ORJ 07 - odbor kultury, památkové péče a cestovního ruchu</t>
  </si>
  <si>
    <t>Křišťálové údolí</t>
  </si>
  <si>
    <t xml:space="preserve">Kniha roku </t>
  </si>
  <si>
    <t>Dny lidové architektury</t>
  </si>
  <si>
    <t>Program rozvoje cestovního ruchu LK</t>
  </si>
  <si>
    <t>Marketingová strategie cestovního ruchu LK</t>
  </si>
  <si>
    <t>Regionální funkce knihoven</t>
  </si>
  <si>
    <t>Anifilm - festival animovaných filmů</t>
  </si>
  <si>
    <t>Soutěž o nejlepší kroniku</t>
  </si>
  <si>
    <t>Majáles</t>
  </si>
  <si>
    <t>Letní jazzová dílna K.Velebného</t>
  </si>
  <si>
    <t>Nisa film festival</t>
  </si>
  <si>
    <t>ORJ 08 - odbor životního prostředí a zemědělství</t>
  </si>
  <si>
    <t>Významné aleje LK - 2. etapa, Albrechtice - Vítkov</t>
  </si>
  <si>
    <t>Významné aleje LK - 2. etapa, Kamenický Šenov -  Slunečná, Malá Skála</t>
  </si>
  <si>
    <t>Podpora činnosti - Geopark Ralsko</t>
  </si>
  <si>
    <t>Podpora činnosti - Geopark Český ráj</t>
  </si>
  <si>
    <t>Plán rozvoje vodovodů a kanalizací Libereckého kraje</t>
  </si>
  <si>
    <t>Plán ochrany proti suchu v Libereckém kraji</t>
  </si>
  <si>
    <t>8.1 Podpora ekologické výchovy a osvěty</t>
  </si>
  <si>
    <t>8.2 Podpora ochrany přírody a krajiny</t>
  </si>
  <si>
    <t>ORJ 09 - odbor zdravotnictví</t>
  </si>
  <si>
    <t>Lékárenská pohotovost</t>
  </si>
  <si>
    <t>Krajský standardizovaný projekt ZZS LK</t>
  </si>
  <si>
    <t>Horská služba - podpora činnosti</t>
  </si>
  <si>
    <t>Podpora zdravotnictví v regionu</t>
  </si>
  <si>
    <t>Podpora ojedinělých projektů zaměřených na řešení naléhavých potřeb ve zdravotnictví</t>
  </si>
  <si>
    <t>ORJ 11 - odbor územního plánování a stavebního řádu</t>
  </si>
  <si>
    <t>Správa majetku kraje - FAMA software, moduly</t>
  </si>
  <si>
    <t>ORJ 15 - odbor kancelář ředitele</t>
  </si>
  <si>
    <t>ORJ 20 - oddělení veřejných zakázek</t>
  </si>
  <si>
    <t>912 06</t>
  </si>
  <si>
    <t>Projekční příprava na rekonstrukce silnic II.a III.tř.</t>
  </si>
  <si>
    <t>Obnova a údržba alejí na Novoborsku</t>
  </si>
  <si>
    <t>913 06</t>
  </si>
  <si>
    <t>1601</t>
  </si>
  <si>
    <t xml:space="preserve">Krajská správa silnic LK, p.o. - provozní příspěvek 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</si>
  <si>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</si>
  <si>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</si>
  <si>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</si>
  <si>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</si>
  <si>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</si>
  <si>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</si>
  <si>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</si>
  <si>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</si>
  <si>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</si>
  <si>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</si>
  <si>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</si>
  <si>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</si>
  <si>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</si>
  <si>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vedení majetkového účtu Silnice LK, a.s. - zaknihované akcie</t>
  </si>
  <si>
    <t>Bezpečnost silničního provozu</t>
  </si>
  <si>
    <t>0620000000</t>
  </si>
  <si>
    <t>0626000000</t>
  </si>
  <si>
    <t>kampaň "Nepřiměřená rychlost"</t>
  </si>
  <si>
    <t>Dopravní obslužnost</t>
  </si>
  <si>
    <t>dopravní obslužnost autobusová kraj + obce</t>
  </si>
  <si>
    <t>dopravní obslužnost drážní</t>
  </si>
  <si>
    <t>dopravní obslužnost autobusová - protarifovací ztráta</t>
  </si>
  <si>
    <t>Zákaznické centrum - Front office</t>
  </si>
  <si>
    <t>917 06</t>
  </si>
  <si>
    <t>Transfery v resortu dopravy</t>
  </si>
  <si>
    <t>06800460000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</si>
  <si>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</si>
  <si>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</si>
  <si>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</si>
  <si>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</si>
  <si>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</si>
  <si>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</si>
  <si>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</si>
  <si>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</si>
  <si>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</si>
  <si>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</si>
  <si>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</si>
  <si>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</si>
  <si>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</si>
  <si>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</si>
  <si>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</si>
  <si>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</si>
  <si>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</si>
  <si>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</si>
  <si>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</si>
  <si>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</si>
  <si>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</si>
  <si>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</si>
  <si>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dotace na nostalgické jízdy a propagaci IDOL</t>
  </si>
  <si>
    <t>920 06</t>
  </si>
  <si>
    <t>0670000000</t>
  </si>
  <si>
    <t>0690810000</t>
  </si>
  <si>
    <t>PD - páteřní cyklotrasy</t>
  </si>
  <si>
    <t>923 06</t>
  </si>
  <si>
    <t>06620030000</t>
  </si>
  <si>
    <r>
      <t xml:space="preserve">IROP Okružní křižovatky II/292 a II/289 Semily, ul. Bořkovská, Brodská - </t>
    </r>
    <r>
      <rPr>
        <sz val="8"/>
        <color indexed="12"/>
        <rFont val="Arial"/>
        <family val="2"/>
        <charset val="238"/>
      </rPr>
      <t>spolufinancování LK</t>
    </r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</si>
  <si>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</si>
  <si>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</si>
  <si>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t>06620050000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</si>
  <si>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</si>
  <si>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t>06620060000</t>
  </si>
  <si>
    <r>
      <t xml:space="preserve">IROP - II/2904 Mníšek od III/2907 - Oldřichov (hum.) - </t>
    </r>
    <r>
      <rPr>
        <sz val="8"/>
        <color indexed="12"/>
        <rFont val="Arial"/>
        <family val="2"/>
        <charset val="238"/>
      </rPr>
      <t>spolufinancování LK</t>
    </r>
  </si>
  <si>
    <t>06620070000</t>
  </si>
  <si>
    <r>
      <t xml:space="preserve">IROP - II/270 Doksy - Dubá - </t>
    </r>
    <r>
      <rPr>
        <sz val="8"/>
        <color indexed="12"/>
        <rFont val="Arial"/>
        <family val="2"/>
        <charset val="238"/>
      </rPr>
      <t>spolufinancování LK</t>
    </r>
  </si>
  <si>
    <t>06620100000</t>
  </si>
  <si>
    <r>
      <t xml:space="preserve">IROP - II/286 Jilemnice - Košťálov - </t>
    </r>
    <r>
      <rPr>
        <sz val="8"/>
        <color indexed="12"/>
        <rFont val="Arial"/>
        <family val="2"/>
        <charset val="238"/>
      </rPr>
      <t>spolufinancování LK</t>
    </r>
  </si>
  <si>
    <t>06620120000</t>
  </si>
  <si>
    <r>
      <t xml:space="preserve">IROP - II/268 obchvat Zákupy - </t>
    </r>
    <r>
      <rPr>
        <sz val="8"/>
        <color indexed="12"/>
        <rFont val="Arial"/>
        <family val="2"/>
        <charset val="238"/>
      </rPr>
      <t>spolufinancování LK</t>
    </r>
  </si>
  <si>
    <t>06620140000</t>
  </si>
  <si>
    <r>
      <t xml:space="preserve">Jablonné v Podještědí - 2. etapa - </t>
    </r>
    <r>
      <rPr>
        <sz val="8"/>
        <color indexed="12"/>
        <rFont val="Arial"/>
        <family val="2"/>
        <charset val="238"/>
      </rPr>
      <t>spolufinancování LK</t>
    </r>
  </si>
  <si>
    <t>06620150000</t>
  </si>
  <si>
    <r>
      <t xml:space="preserve">IROP-II/268 Mimoň-hranice Libereckého kraje - </t>
    </r>
    <r>
      <rPr>
        <sz val="8"/>
        <color indexed="12"/>
        <rFont val="Arial"/>
        <family val="2"/>
        <charset val="238"/>
      </rPr>
      <t>spolufinancování LK</t>
    </r>
  </si>
  <si>
    <t>06620160000</t>
  </si>
  <si>
    <r>
      <t xml:space="preserve">IROP-II/290 Roprachtice-Kořenov - </t>
    </r>
    <r>
      <rPr>
        <sz val="8"/>
        <color indexed="12"/>
        <rFont val="Arial"/>
        <family val="2"/>
        <charset val="238"/>
      </rPr>
      <t>spolufinancování LK</t>
    </r>
  </si>
  <si>
    <t>06620170000</t>
  </si>
  <si>
    <r>
      <t xml:space="preserve">IROP-II/610 Turnov-hranice LK  - </t>
    </r>
    <r>
      <rPr>
        <sz val="8"/>
        <color indexed="12"/>
        <rFont val="Arial"/>
        <family val="2"/>
        <charset val="238"/>
      </rPr>
      <t>spolufinancování LK</t>
    </r>
  </si>
  <si>
    <t>926 06</t>
  </si>
  <si>
    <t>6.1 Program na podporu rozvoje cyklistické dopravy</t>
  </si>
  <si>
    <t>6.3 Program na podporu projektové činnosti</t>
  </si>
  <si>
    <t>6.4 Program na výchovu a vzdělávací programy</t>
  </si>
  <si>
    <t>odvody PO v resortu dopravy</t>
  </si>
  <si>
    <t>912 07 - Účelové příspěvky PO / odbor kultury, památkové péče a cestovního ruchu</t>
  </si>
  <si>
    <t>912 07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</si>
  <si>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</si>
  <si>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</si>
  <si>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</si>
  <si>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</si>
  <si>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</si>
  <si>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</si>
  <si>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</si>
  <si>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</si>
  <si>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</si>
  <si>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</si>
  <si>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</si>
  <si>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</si>
  <si>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</si>
  <si>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</si>
  <si>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</si>
  <si>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Památková péče</t>
  </si>
  <si>
    <t>propagace památkové péče</t>
  </si>
  <si>
    <t>Cestovní ruch</t>
  </si>
  <si>
    <t>marketingová podpora</t>
  </si>
  <si>
    <t>turistická infrastruktura cestovního ruchu</t>
  </si>
  <si>
    <t>Moderní příležitosti marketingu cestovního ruchu</t>
  </si>
  <si>
    <t>projekty v rámci Interreg V-A ČR-Polsko 2014-2020 a v rámci programu ČR-Sasko 2014-2020 - Českopolská Hřebenovka východní část</t>
  </si>
  <si>
    <t>917 07 - Transfery / odbor kultury, památkové péče a cestovního ruchu</t>
  </si>
  <si>
    <t>917 07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</si>
  <si>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</si>
  <si>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</si>
  <si>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</si>
  <si>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</si>
  <si>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</si>
  <si>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</si>
  <si>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</si>
  <si>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t>07700052701</t>
  </si>
  <si>
    <t>Divadlo F.X.Šaldy Liberec</t>
  </si>
  <si>
    <t>07700062703</t>
  </si>
  <si>
    <t>Naivní divadlo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</si>
  <si>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</si>
  <si>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</si>
  <si>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</si>
  <si>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Podpora rozvoje lokální společnosti Máchův kraj</t>
  </si>
  <si>
    <t>Podpora rozvoje turistického regionu Lužické hory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</si>
  <si>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</si>
  <si>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</si>
  <si>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</si>
  <si>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</si>
  <si>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</si>
  <si>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07700120000</t>
  </si>
  <si>
    <t>Obnova značení turistických tras - Klub českých turistů</t>
  </si>
  <si>
    <t>07700130000</t>
  </si>
  <si>
    <t>Veletrh Euroregiontour Jablonec nad Nisou-Eurocentrum s.r.o.  Jbc.</t>
  </si>
  <si>
    <t>07700140000</t>
  </si>
  <si>
    <t>07700150000</t>
  </si>
  <si>
    <t>07700160000</t>
  </si>
  <si>
    <t xml:space="preserve">Dvořákův festival – Dvořákův Turnov a Sychrov-Spolek přátel hud.festivalu </t>
  </si>
  <si>
    <t>07700170000</t>
  </si>
  <si>
    <t>07700180000</t>
  </si>
  <si>
    <t>Křehká krása Jablonec n.N-Svaz výrobců skla</t>
  </si>
  <si>
    <t>07801040000</t>
  </si>
  <si>
    <t>BIG BAND JAM  -  Big O Band - Marek Ottl</t>
  </si>
  <si>
    <t>07801050000</t>
  </si>
  <si>
    <t>Benátská!  - První festivalová, s.r.o.</t>
  </si>
  <si>
    <t>07801060000</t>
  </si>
  <si>
    <t>Jazzfest Liberec  - Bohemia Jazzfest, o.p.s.</t>
  </si>
  <si>
    <t>07801072003</t>
  </si>
  <si>
    <t>Valdštejnské slavnosti (bienále)</t>
  </si>
  <si>
    <t>07801150000</t>
  </si>
  <si>
    <t>07801300000</t>
  </si>
  <si>
    <t>Taneční a pohybové studio Magdaléna - Tanec, tanec</t>
  </si>
  <si>
    <t>07801330000</t>
  </si>
  <si>
    <t>OS Větrov Vysoké n. J. - Krakonošův divadelní podzim</t>
  </si>
  <si>
    <t>07801422703</t>
  </si>
  <si>
    <t>07801770000</t>
  </si>
  <si>
    <t>Památka roku Libereckého kraje</t>
  </si>
  <si>
    <t>07803020000</t>
  </si>
  <si>
    <t>Festival dětského čtenářství (dříve Veletrh dětské knihy)</t>
  </si>
  <si>
    <t>07803030000</t>
  </si>
  <si>
    <t>07801910000</t>
  </si>
  <si>
    <t>07801812703</t>
  </si>
  <si>
    <t>07801930000</t>
  </si>
  <si>
    <t>ARBOR - koncert pro Liberecký kraj</t>
  </si>
  <si>
    <t>07803100000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</si>
  <si>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</si>
  <si>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</si>
  <si>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</si>
  <si>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odměna za vitězství v kraj.kole soutěže o Cenu za nejlepší přípravu a realizaci Programu regenerace měst.památ.rezervací a měst.památ.zón</t>
  </si>
  <si>
    <t>Oslavy Ještědu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</si>
  <si>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</si>
  <si>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</si>
  <si>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</si>
  <si>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</si>
  <si>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07600010000</t>
  </si>
  <si>
    <t>07600030000</t>
  </si>
  <si>
    <t>926 07 - Dotační fond / odbor kultury, památkové péče a cestovního ruchu</t>
  </si>
  <si>
    <t>926 07</t>
  </si>
  <si>
    <t>Programy resortu kultury, památkové péče a ces.ruchu</t>
  </si>
  <si>
    <t>70100000000</t>
  </si>
  <si>
    <t>7.1. Kulturní aktivity v LK</t>
  </si>
  <si>
    <t>70200000000</t>
  </si>
  <si>
    <t>7.2 Záchrana a obnova památek v LK</t>
  </si>
  <si>
    <t>70300000000</t>
  </si>
  <si>
    <t>7.3 Stavebně historický průzkum</t>
  </si>
  <si>
    <t>7.4 Archeologie</t>
  </si>
  <si>
    <t>70500000000</t>
  </si>
  <si>
    <t>7.5 Poznáváme kulturu</t>
  </si>
  <si>
    <t>70600000000</t>
  </si>
  <si>
    <t>odvody PO v resortu kultury, památkové péče a CR</t>
  </si>
  <si>
    <t>932</t>
  </si>
  <si>
    <t>934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</si>
  <si>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</si>
  <si>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</si>
  <si>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</si>
  <si>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</si>
  <si>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</si>
  <si>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</si>
  <si>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</si>
  <si>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0810000000</t>
  </si>
  <si>
    <t>publikace a osvětové materiály o životním prostředí</t>
  </si>
  <si>
    <t>0812000000</t>
  </si>
  <si>
    <t>provozní potřeby - environmentální výchova, vzdělávání a osvěta</t>
  </si>
  <si>
    <t>0812020000</t>
  </si>
  <si>
    <t>Adaptační opatření na změnu klimatu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</si>
  <si>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</si>
  <si>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</si>
  <si>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</si>
  <si>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</si>
  <si>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</si>
  <si>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</si>
  <si>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</si>
  <si>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</si>
  <si>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</si>
  <si>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</si>
  <si>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</si>
  <si>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</si>
  <si>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</si>
  <si>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</si>
  <si>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</si>
  <si>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</si>
  <si>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</si>
  <si>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</si>
  <si>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</si>
  <si>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</si>
  <si>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</si>
  <si>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</si>
  <si>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</si>
  <si>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</si>
  <si>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</si>
  <si>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</si>
  <si>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</si>
  <si>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</si>
  <si>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vyhodnocení plnění POH LK</t>
  </si>
  <si>
    <t>výstupy dle nového POH</t>
  </si>
  <si>
    <t>Vodní hospodářství</t>
  </si>
  <si>
    <t>0860000000</t>
  </si>
  <si>
    <t>odborné posudky</t>
  </si>
  <si>
    <t>0861000000</t>
  </si>
  <si>
    <t>0862010000</t>
  </si>
  <si>
    <t>vzdělávání a metodická pomoc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</si>
  <si>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</si>
  <si>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</si>
  <si>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</si>
  <si>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</si>
  <si>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</si>
  <si>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</si>
  <si>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</si>
  <si>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</si>
  <si>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</si>
  <si>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</si>
  <si>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</si>
  <si>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</si>
  <si>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</si>
  <si>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</si>
  <si>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</si>
  <si>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</si>
  <si>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0890000000</t>
  </si>
  <si>
    <t>GIS pro resort životního prostředí a zemědělství</t>
  </si>
  <si>
    <t>0850100000</t>
  </si>
  <si>
    <t>Ošetření Valdštejnské lipové aleje Zahrádky - udržitelnost projektu</t>
  </si>
  <si>
    <t>0850110000</t>
  </si>
  <si>
    <t>Významné aleje LK- 1. etapa</t>
  </si>
  <si>
    <t>0850120000</t>
  </si>
  <si>
    <t>0850130000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</si>
  <si>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</si>
  <si>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</si>
  <si>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</si>
  <si>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</si>
  <si>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</si>
  <si>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</si>
  <si>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</si>
  <si>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</t>
  </si>
  <si>
    <t>08700240000</t>
  </si>
  <si>
    <t>Regionální agrární rada LK</t>
  </si>
  <si>
    <t>08800062601</t>
  </si>
  <si>
    <t>Specializační studium pro školní koordinátory EVVO - ZOO Liberec</t>
  </si>
  <si>
    <t>08800122601</t>
  </si>
  <si>
    <t>M.R.K.E.V. síť škol zabývajících se EVVO - ZOO Liberec</t>
  </si>
  <si>
    <t>08800132601</t>
  </si>
  <si>
    <t>Ekoškola - ZOO Liberec</t>
  </si>
  <si>
    <t>08800140000</t>
  </si>
  <si>
    <t>Vydávání časopisu Krkonoše-Jizerské hory - Správa KRNAP</t>
  </si>
  <si>
    <t>08800150000</t>
  </si>
  <si>
    <t>08800162601</t>
  </si>
  <si>
    <t>Podpora nadregionálních veřejných služeb - ZOO Liberec</t>
  </si>
  <si>
    <t>08800292608</t>
  </si>
  <si>
    <t>Podpora nadregionálních veřejných služeb - Botanická zahrada</t>
  </si>
  <si>
    <t>Ochrana životního prostředí</t>
  </si>
  <si>
    <t>Podpora ojedinělých projektů na řešení nenadálých potřeb v oblasti životního prostředí a zemědělství</t>
  </si>
  <si>
    <t>Sanace staré ekologické zátěže v Srní - Ing. V. Ladýř-LADEO</t>
  </si>
  <si>
    <t>920 08 - Kapitálové výdaje / odbor životního prostředí a zemědělství</t>
  </si>
  <si>
    <t>920 08</t>
  </si>
  <si>
    <t>0860010000</t>
  </si>
  <si>
    <t>Aktualizace koncepce ochrany přírody z roku 2014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</si>
  <si>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</si>
  <si>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</si>
  <si>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</si>
  <si>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</si>
  <si>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80200000000</t>
  </si>
  <si>
    <t>80300000000</t>
  </si>
  <si>
    <t>8.3 Podpora včelařství</t>
  </si>
  <si>
    <t>80400000000</t>
  </si>
  <si>
    <t>8.4. Podpora práce s mládeží v oblasti ŽP a zemědělství</t>
  </si>
  <si>
    <t>80500000000</t>
  </si>
  <si>
    <t>8.5. Podpora prevence vzniku odpadů, kompostování a likvidace biologicky rozložitelného komunálního odpadu (BRKO)</t>
  </si>
  <si>
    <t>8.6 Podpora retece vody v krajině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</si>
  <si>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</si>
  <si>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</si>
  <si>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</si>
  <si>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</si>
  <si>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3220000000</t>
  </si>
  <si>
    <t>výdaje na opatření na odstranění závadného stavu</t>
  </si>
  <si>
    <t>3230000000</t>
  </si>
  <si>
    <t>výdaje na opatření na předcházení ekolog.újmě</t>
  </si>
  <si>
    <t>rozvoj vodohospodářské infrastruktury kraje - dílčí programy FOV</t>
  </si>
  <si>
    <t>8320000000</t>
  </si>
  <si>
    <t>Program vodohospodářských akcí - rezerva programu</t>
  </si>
  <si>
    <t>934 08 - Lesnický fond / odbor životního prostředí a zemědělství</t>
  </si>
  <si>
    <t>934 08</t>
  </si>
  <si>
    <t>L E S N I C K Ý  F O N D   K R A J E</t>
  </si>
  <si>
    <t xml:space="preserve">výdajový limit Programu resortu v kapitole </t>
  </si>
  <si>
    <t>8340000000</t>
  </si>
  <si>
    <t>příspěvky na hospodaření v lesích</t>
  </si>
  <si>
    <t>odvody PO v resortu ŽP a zemědělství</t>
  </si>
  <si>
    <t>912 09 - Účelové příspěvky PO / odbor zdravotnictví</t>
  </si>
  <si>
    <t>912 09</t>
  </si>
  <si>
    <t>1910</t>
  </si>
  <si>
    <t>913 09 - Příspěvkové organizace / odbor zdravotnictví</t>
  </si>
  <si>
    <t>913 09</t>
  </si>
  <si>
    <t>Zdravotnická záchranná služba Libereckého kraje</t>
  </si>
  <si>
    <t>1907</t>
  </si>
  <si>
    <t>Léčebna respiračních nemocí Cvikov</t>
  </si>
  <si>
    <t>914 09 - Působnosti / odbor zdravotnictví</t>
  </si>
  <si>
    <t>914 09</t>
  </si>
  <si>
    <t>091100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</si>
  <si>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</si>
  <si>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</si>
  <si>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</si>
  <si>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</si>
  <si>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</si>
  <si>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</si>
  <si>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</si>
  <si>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094900</t>
  </si>
  <si>
    <t>Hospic</t>
  </si>
  <si>
    <t>093604</t>
  </si>
  <si>
    <t>Náhrady škod - Pietschmannovi</t>
  </si>
  <si>
    <t>094600</t>
  </si>
  <si>
    <t>917 09 - Transfery / odbor zdravotnictví</t>
  </si>
  <si>
    <t>917 09</t>
  </si>
  <si>
    <t>0970011</t>
  </si>
  <si>
    <t>0970012</t>
  </si>
  <si>
    <t>Ošetření osob pod vlivem alkoholu a v intoxikaci</t>
  </si>
  <si>
    <t>0970013</t>
  </si>
  <si>
    <t>0970014</t>
  </si>
  <si>
    <t>0970015</t>
  </si>
  <si>
    <t>0970016</t>
  </si>
  <si>
    <t>LSPP + Frýdlant</t>
  </si>
  <si>
    <t>920 09 - Kapitálové výdaje / odbor zdravotnictví</t>
  </si>
  <si>
    <t>920 09</t>
  </si>
  <si>
    <t>0990510000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</si>
  <si>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</si>
  <si>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</si>
  <si>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</si>
  <si>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</si>
  <si>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</si>
  <si>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</si>
  <si>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odvody PO v resortu zdravotnictví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</si>
  <si>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</si>
  <si>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</si>
  <si>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</si>
  <si>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</si>
  <si>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</si>
  <si>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</si>
  <si>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</si>
  <si>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</si>
  <si>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</si>
  <si>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</si>
  <si>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</si>
  <si>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</si>
  <si>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</si>
  <si>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</si>
  <si>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</si>
  <si>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</si>
  <si>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</si>
  <si>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</si>
  <si>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</si>
  <si>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920 11 - Kapitálové výdaje / odbor územního plánování a stavebního řádu</t>
  </si>
  <si>
    <t>920 11</t>
  </si>
  <si>
    <t>Územní studie</t>
  </si>
  <si>
    <t>ORJ 12 -  odbor informatiky</t>
  </si>
  <si>
    <t>914 12 - Působnosti / odbor informatiky</t>
  </si>
  <si>
    <t>914 12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</si>
  <si>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</si>
  <si>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</si>
  <si>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</si>
  <si>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</si>
  <si>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</si>
  <si>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</si>
  <si>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</si>
  <si>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</si>
  <si>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920 12 - Kapitálové výdaje / odbor informatiky</t>
  </si>
  <si>
    <t>920 12</t>
  </si>
  <si>
    <t>124000</t>
  </si>
  <si>
    <t>ORJ 14 - odbor investic a správy nemovitého majektu</t>
  </si>
  <si>
    <t>914 14 - Působnosti / odbor investic a správy nemovitého majektu</t>
  </si>
  <si>
    <t>914 14</t>
  </si>
  <si>
    <t>správa majetku kraje - činnost</t>
  </si>
  <si>
    <t>investorská činnost</t>
  </si>
  <si>
    <t>správa majetku kraje - externí architekt kraje</t>
  </si>
  <si>
    <t>majetkoprávní operace</t>
  </si>
  <si>
    <t>správa majetku kraje - administrace a příprava VZ</t>
  </si>
  <si>
    <t>Správa majetku kraje - FAMA provoz</t>
  </si>
  <si>
    <t>920 14 - Kapitálové výdaje / odbor investic a správy nemovitého majektu</t>
  </si>
  <si>
    <t>920 14</t>
  </si>
  <si>
    <t>923 14 - Spolufinancování EU / odbor investic a správy nemovitého majetku</t>
  </si>
  <si>
    <t>923 14</t>
  </si>
  <si>
    <r>
      <t xml:space="preserve">OP ŽP - ZTTV obv. konstrukcí  budovy SOŠ a SOU v České Lípě, pavilon B v ulici 28. Října - </t>
    </r>
    <r>
      <rPr>
        <sz val="8"/>
        <color indexed="12"/>
        <rFont val="Arial"/>
        <family val="2"/>
        <charset val="238"/>
      </rPr>
      <t xml:space="preserve">spolufinancování LK          </t>
    </r>
    <r>
      <rPr>
        <sz val="8"/>
        <rFont val="Arial"/>
        <family val="2"/>
        <charset val="238"/>
      </rPr>
      <t xml:space="preserve">  </t>
    </r>
  </si>
  <si>
    <r>
      <t xml:space="preserve">OP PS ČR-Sasko II - Pro horolezce neexistují hranice, v Muzeu Českého ráje v Turnově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</si>
  <si>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 PS ČR-Sasko II - Pro horolezce neexistují hranice, v Muzeu Českého ráje v Turnově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</si>
  <si>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Vlastivědné muzeum ČL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</si>
  <si>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Vlastivědné muzeum ČL - </t>
    </r>
    <r>
      <rPr>
        <i/>
        <sz val="8"/>
        <color indexed="10"/>
        <rFont val="Arial"/>
        <family val="2"/>
        <charset val="238"/>
      </rPr>
      <t xml:space="preserve">předfinancování LK </t>
    </r>
    <r>
      <rPr>
        <i/>
        <sz val="8"/>
        <rFont val="Arial"/>
        <family val="2"/>
        <charset val="238"/>
      </rPr>
      <t>(100% na příslušný rok)</t>
    </r>
  </si>
  <si>
    <r>
      <t xml:space="preserve">IROP - SČ Muzem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</si>
  <si>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SČ Muzem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</si>
  <si>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dětská LRN Cvikov (Pavilon C)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</si>
  <si>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dětská LRN Cvikov (Pavilon C)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</si>
  <si>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</si>
  <si>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t>911</t>
  </si>
  <si>
    <t xml:space="preserve">krajský úřad - limit výdajů </t>
  </si>
  <si>
    <t>925</t>
  </si>
  <si>
    <t>910 15 - Zastupitelstvo / odbor kancelář ředitele</t>
  </si>
  <si>
    <t>910 15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</si>
  <si>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</si>
  <si>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</si>
  <si>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</si>
  <si>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</si>
  <si>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</si>
  <si>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odměny a odvody uvolněných členů ZK při skončení funkce</t>
  </si>
  <si>
    <t>0100130000</t>
  </si>
  <si>
    <t>měsíční odměny a odvody neuvolněných členů ZK</t>
  </si>
  <si>
    <t>0100160000</t>
  </si>
  <si>
    <t>refundace mezd a zákonných odvodů (zaměstn. jiných organizací) u neuvolněných členů ZK</t>
  </si>
  <si>
    <t>010170000</t>
  </si>
  <si>
    <t>náhrady ušlého výdělku OSVČ u neuvolněných členů ZK</t>
  </si>
  <si>
    <t>0100200000</t>
  </si>
  <si>
    <t>ostatní osobní výdaje (nečlenů ZK)</t>
  </si>
  <si>
    <t>0100210000</t>
  </si>
  <si>
    <t>odměny a odvody (nečlenů zastupitelstva)</t>
  </si>
  <si>
    <t xml:space="preserve">Běžné provozní výdaje </t>
  </si>
  <si>
    <t>0100000000</t>
  </si>
  <si>
    <t>ochranné pomůcky</t>
  </si>
  <si>
    <t xml:space="preserve">RU </t>
  </si>
  <si>
    <t xml:space="preserve">knihy, učební pomůcky, tisk </t>
  </si>
  <si>
    <t xml:space="preserve">drobný hmotný dlouhodobý majetek </t>
  </si>
  <si>
    <t>nákup materiálu</t>
  </si>
  <si>
    <t>pohonné hmoty a maziva</t>
  </si>
  <si>
    <t>služby telekomunikací a radiokomunkací</t>
  </si>
  <si>
    <t>služby peněžních ústavů</t>
  </si>
  <si>
    <t>ostatní služby a poplatky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</si>
  <si>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</si>
  <si>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</si>
  <si>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</si>
  <si>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</si>
  <si>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</si>
  <si>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</si>
  <si>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</si>
  <si>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</si>
  <si>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</si>
  <si>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</si>
  <si>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</si>
  <si>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</si>
  <si>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1515000000</t>
  </si>
  <si>
    <t>platy zaměstnanců v pracovním poměru</t>
  </si>
  <si>
    <t>ostatní osobní výdaje</t>
  </si>
  <si>
    <t>odstupné</t>
  </si>
  <si>
    <t>náhrady mezd v době nemoci</t>
  </si>
  <si>
    <t>ostatní pojistné</t>
  </si>
  <si>
    <t>Běžné výdaje krajského úřadu</t>
  </si>
  <si>
    <t>Běžné provozní výdaje</t>
  </si>
  <si>
    <t>materiál</t>
  </si>
  <si>
    <t>nájemné</t>
  </si>
  <si>
    <t>nákup ostatních služeb</t>
  </si>
  <si>
    <t>školení a vzdělávání</t>
  </si>
  <si>
    <t>zpracování dat a služby související s informačními a komunikačními technologiemi</t>
  </si>
  <si>
    <t>účastnické poplatky za konference</t>
  </si>
  <si>
    <t>pohoštění</t>
  </si>
  <si>
    <t>2015000000</t>
  </si>
  <si>
    <t>parky, zeleň a parkoviště</t>
  </si>
  <si>
    <t>6015000000</t>
  </si>
  <si>
    <t>tuzemské cestovné zaměstnanců krajského úřadu</t>
  </si>
  <si>
    <t>7015000000</t>
  </si>
  <si>
    <t>zahraniční cestovné zaměstnanců krajského úřadu</t>
  </si>
  <si>
    <t>8015000000</t>
  </si>
  <si>
    <t>autoprovoz</t>
  </si>
  <si>
    <t>9015000000</t>
  </si>
  <si>
    <t>limitované položky</t>
  </si>
  <si>
    <t>00xx000000</t>
  </si>
  <si>
    <t>914 15 - Působnosti / odbor kancelář ředitele</t>
  </si>
  <si>
    <t>914 15</t>
  </si>
  <si>
    <t>Objekty E a D krajského úřadu</t>
  </si>
  <si>
    <t>3015000000</t>
  </si>
  <si>
    <t>4015000000</t>
  </si>
  <si>
    <t>920 15 - Kapitálové výdaje / odbor kancelář ředitele</t>
  </si>
  <si>
    <t>920 15</t>
  </si>
  <si>
    <t>1590020000</t>
  </si>
  <si>
    <t>1590030000</t>
  </si>
  <si>
    <t>1590040000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</si>
  <si>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</si>
  <si>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</si>
  <si>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</si>
  <si>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</si>
  <si>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</si>
  <si>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0082000000</t>
  </si>
  <si>
    <t>0083000000</t>
  </si>
  <si>
    <t>0084000000</t>
  </si>
  <si>
    <t>0086000000</t>
  </si>
  <si>
    <t>0087000000</t>
  </si>
  <si>
    <t>0088000000</t>
  </si>
  <si>
    <t>0089000000</t>
  </si>
  <si>
    <t>0091000000</t>
  </si>
  <si>
    <t>913 18 - Příspěvkové organizace / oddělení sekretariátu řetiele</t>
  </si>
  <si>
    <t>913 18</t>
  </si>
  <si>
    <t>001318</t>
  </si>
  <si>
    <t xml:space="preserve">Centrální pojištění majetku příspěvkových organizací zřizovaných LK </t>
  </si>
  <si>
    <t>914 20 - Působnosti / oddělení veřejných zakázek</t>
  </si>
  <si>
    <t>914 20</t>
  </si>
  <si>
    <t>Zakázková činnost</t>
  </si>
  <si>
    <t>02000010000</t>
  </si>
  <si>
    <t>02000020000</t>
  </si>
  <si>
    <t>Administrace a příprava VZ</t>
  </si>
  <si>
    <t>spolufinancování objednaných kapacit subjektům zařazených do základní sítě sociálních služeb</t>
  </si>
  <si>
    <t>dopravní obslužnost drážní - tramvaj</t>
  </si>
  <si>
    <t>Činnost dopravního svazu</t>
  </si>
  <si>
    <t>Integrovaný dopravní systém</t>
  </si>
  <si>
    <t>Odbavovací systém IDOL</t>
  </si>
  <si>
    <t>0650000000</t>
  </si>
  <si>
    <t>0653010000</t>
  </si>
  <si>
    <t>0661000000</t>
  </si>
  <si>
    <t>0663020000</t>
  </si>
  <si>
    <t>0663040000</t>
  </si>
  <si>
    <t>0663000000</t>
  </si>
  <si>
    <t>0656000000</t>
  </si>
  <si>
    <t>0653000000</t>
  </si>
  <si>
    <t>06800270000</t>
  </si>
  <si>
    <t>0690910000</t>
  </si>
  <si>
    <t>0690900000</t>
  </si>
  <si>
    <t>06620240000</t>
  </si>
  <si>
    <t>06620250000</t>
  </si>
  <si>
    <t>06620260000</t>
  </si>
  <si>
    <r>
      <t xml:space="preserve">IROP - II/262 Česká Lípa - Dobranov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</si>
  <si>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- II/2904 Mníšek od III/2907 - Oldřichov (hum.)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</si>
  <si>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- II/270 Doksy - Dubá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</si>
  <si>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IROP-II/268 Mimoň-hranice Libereckého kraje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</si>
  <si>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IROP-II/610 Turnov-hranice LK  - </t>
    </r>
    <r>
      <rPr>
        <sz val="8"/>
        <color rgb="FFFF0000"/>
        <rFont val="Arial"/>
        <family val="2"/>
        <charset val="238"/>
      </rPr>
      <t>předfinancování LK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</si>
  <si>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</si>
  <si>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</si>
  <si>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</si>
  <si>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IROP - II/292 Benešov u Semil - </t>
    </r>
    <r>
      <rPr>
        <sz val="8"/>
        <color rgb="FFFF0000"/>
        <rFont val="Arial"/>
        <family val="2"/>
        <charset val="238"/>
      </rPr>
      <t>předfinancování LK</t>
    </r>
  </si>
  <si>
    <t>06620210000</t>
  </si>
  <si>
    <t>06620270000</t>
  </si>
  <si>
    <r>
      <t xml:space="preserve">IROP - Silnice II/268 Mimoň - hranice Libereckého kraje, 2. etapa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</si>
  <si>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Silnice II/268 Mimoň - hranice Libereckého kraje, 2. etapa - </t>
    </r>
    <r>
      <rPr>
        <sz val="8"/>
        <color rgb="FFFF0000"/>
        <rFont val="Arial"/>
        <family val="2"/>
        <charset val="238"/>
      </rPr>
      <t>předfinancování LK</t>
    </r>
  </si>
  <si>
    <r>
      <t>IROP - Silnice III/2784 Výpřež - Horní Hanychov - 2.etapa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</si>
  <si>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Silnice III/2784 Výpřež - Horní Hanychov - 2.etapa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</si>
  <si>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07501001703</t>
  </si>
  <si>
    <t>07501011701</t>
  </si>
  <si>
    <t>KVK  - Databáze regionálních osobností</t>
  </si>
  <si>
    <t>OGL - Střecha budovy</t>
  </si>
  <si>
    <t>MČRT - Rekonstrukce Skálova č.p. 72</t>
  </si>
  <si>
    <t>finanční rezerva na řešení provozních potřeb v průběhu roku</t>
  </si>
  <si>
    <t>013070000</t>
  </si>
  <si>
    <t>propagace kultury v LK</t>
  </si>
  <si>
    <t>0748000000</t>
  </si>
  <si>
    <t>07700250000</t>
  </si>
  <si>
    <t>Muzeum Jablonec - Trienále</t>
  </si>
  <si>
    <t>07805150000</t>
  </si>
  <si>
    <t>07805160000</t>
  </si>
  <si>
    <t>07803200000</t>
  </si>
  <si>
    <t>07804380000</t>
  </si>
  <si>
    <t>07800020000</t>
  </si>
  <si>
    <t>07600141705</t>
  </si>
  <si>
    <t>07600161702</t>
  </si>
  <si>
    <t>0869000000</t>
  </si>
  <si>
    <t>08800380000</t>
  </si>
  <si>
    <t>08800170000</t>
  </si>
  <si>
    <t>08800180000</t>
  </si>
  <si>
    <t>08800370000</t>
  </si>
  <si>
    <t>0864040000</t>
  </si>
  <si>
    <t>80600000000</t>
  </si>
  <si>
    <t>Léčebna respiračních nemocí Cvikov - omítky a zateplení budovy "A"</t>
  </si>
  <si>
    <t>0970017</t>
  </si>
  <si>
    <t xml:space="preserve">KNL - kompletní rekonstrukce a modernizace </t>
  </si>
  <si>
    <r>
      <t>OPŽP - SEN SPŠ textilní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</si>
  <si>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OPŽP 1.3.2. - hospodaření s vodou v OAČL - </t>
    </r>
    <r>
      <rPr>
        <sz val="8"/>
        <color rgb="FF0000FF"/>
        <rFont val="Arial"/>
        <family val="2"/>
        <charset val="238"/>
      </rPr>
      <t>spolufinancování LK</t>
    </r>
  </si>
  <si>
    <r>
      <t>OPŽP 1.3.2. - hospodaření s vodou v OAČL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</si>
  <si>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 xml:space="preserve">OPŽP - SEN SPŠ textilní Liberec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</si>
  <si>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OPŽP-SEN LRN Martin.údolí Cvikov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</si>
  <si>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t>zaplacené sankce</t>
  </si>
  <si>
    <t>poskytnuté příspěvky a náhrady</t>
  </si>
  <si>
    <t>nákup kolků</t>
  </si>
  <si>
    <t>realizované kurzové ztráty (kursové rozdíly ve výdajích)</t>
  </si>
  <si>
    <t xml:space="preserve">léky a zdravotnický materiál </t>
  </si>
  <si>
    <t>knihy, učební pomůcky a tisk</t>
  </si>
  <si>
    <t>drobný hmotný dlouhodobý majetek</t>
  </si>
  <si>
    <t>studená voda</t>
  </si>
  <si>
    <t>teplo</t>
  </si>
  <si>
    <t>plyn</t>
  </si>
  <si>
    <t>elektrická energie</t>
  </si>
  <si>
    <t>nákup ostatních paliv a energie</t>
  </si>
  <si>
    <t>poštovní služby</t>
  </si>
  <si>
    <t>služby telekomunikací a radiokomunikací</t>
  </si>
  <si>
    <t>konzultační, poradenské a právní služby</t>
  </si>
  <si>
    <t>Platy zaměstnanců a ostatní osobní výdaje</t>
  </si>
  <si>
    <t>Osobní výdaje zaměstnanců kraje</t>
  </si>
  <si>
    <t xml:space="preserve">Povinné pojistné za zaměstnance </t>
  </si>
  <si>
    <t>povinné pojistné na sociální zabezpečení</t>
  </si>
  <si>
    <t>povinné pojistné na veřejné zdravotní pojištění</t>
  </si>
  <si>
    <t>Objekt E - běžné provozní výdaje</t>
  </si>
  <si>
    <t>voda</t>
  </si>
  <si>
    <t>Objekt D - běžné provozní výdaje</t>
  </si>
  <si>
    <t>Rezerva na neočekávané výdaje EŘLZ a PIKE</t>
  </si>
  <si>
    <t>PIKE - Posilování institucionální kapacity a efektivnosti</t>
  </si>
  <si>
    <t>EŘLZ - Efektivní řízení lidských zdrojů</t>
  </si>
  <si>
    <t>1550010000</t>
  </si>
  <si>
    <t>1550020000</t>
  </si>
  <si>
    <t>Stroje, přístroje a zařízení</t>
  </si>
  <si>
    <t>Osobní automobily - obměna vozového parku</t>
  </si>
  <si>
    <t>Budovy, haly a stavby</t>
  </si>
  <si>
    <t>Rekonstrukce areálových rozvodů</t>
  </si>
  <si>
    <t>1590310000</t>
  </si>
  <si>
    <t>Rekonstrukce výtahů</t>
  </si>
  <si>
    <t>1590330000</t>
  </si>
  <si>
    <t>Příspěvek na stravování</t>
  </si>
  <si>
    <t>Odměny při životních jubileích</t>
  </si>
  <si>
    <t>Příspěvek k penzijnímu a životnímu připojištění</t>
  </si>
  <si>
    <t>Poukázky</t>
  </si>
  <si>
    <t>Předplatné a příspěvky na sportovní činnost</t>
  </si>
  <si>
    <t>Předplatné a příspěvky na kulturní činnost</t>
  </si>
  <si>
    <t>Sociální výpomoci (výpomoci a půjčky)</t>
  </si>
  <si>
    <t>Dary</t>
  </si>
  <si>
    <t>Ostatní služby</t>
  </si>
  <si>
    <t>Výdaje sociálního fondu</t>
  </si>
  <si>
    <r>
      <t xml:space="preserve">ROP - transfery RRR SV-nezpůsobilé výdaje-neiv.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</si>
  <si>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</si>
  <si>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</si>
  <si>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</si>
  <si>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</si>
  <si>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OPTP - RSK III. - </t>
    </r>
    <r>
      <rPr>
        <sz val="8"/>
        <color indexed="12"/>
        <rFont val="Arial"/>
        <family val="2"/>
        <charset val="238"/>
      </rPr>
      <t>spolufinancování LK</t>
    </r>
  </si>
  <si>
    <r>
      <t>OPTP - RSK III.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</si>
  <si>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OPŽP - zeleň DDŮ Sloup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</si>
  <si>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SŠHL Hejnice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</si>
  <si>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SŠHL Hejnice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</si>
  <si>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</si>
  <si>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</si>
  <si>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</si>
  <si>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 LK</t>
    </r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</si>
  <si>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</si>
  <si>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</si>
  <si>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color rgb="FFFF0000"/>
        <rFont val="Arial"/>
        <family val="2"/>
        <charset val="238"/>
      </rPr>
      <t xml:space="preserve"> </t>
    </r>
  </si>
  <si>
    <r>
      <t xml:space="preserve">OPŽP-Podpora kuňky Dolní Ploučnice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</si>
  <si>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</si>
  <si>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 LK</t>
    </r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</si>
  <si>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</si>
  <si>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</si>
  <si>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bariér-Gymnázium Jablonec n.N.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</si>
  <si>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</si>
  <si>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IROP-školy bez bariér-Gymnázium Jablonec n.N. 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</si>
  <si>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</si>
  <si>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</si>
  <si>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COV řemesel, Jablonec nad Nisou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</si>
  <si>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Inkubátor výtvarných talentů 160 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</si>
  <si>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 COV řemesel, Jablonec nad Nisou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</si>
  <si>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</si>
  <si>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</si>
  <si>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</si>
  <si>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</si>
  <si>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Krajská knihovna LK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</si>
  <si>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 - Krajská knihovna LK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</si>
  <si>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domov pro seniory Vratislavice rekuperace-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</si>
  <si>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CIPS Tanvaldská LBC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</si>
  <si>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CIPS Tanvaldská LBC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</t>
    </r>
  </si>
  <si>
    <r>
      <t xml:space="preserve">OPŽP-SEN domov pro seniory Vratislavice rekuperace - </t>
    </r>
    <r>
      <rPr>
        <i/>
        <sz val="8"/>
        <color indexed="12"/>
        <rFont val="Arial"/>
        <family val="2"/>
        <charset val="238"/>
      </rPr>
      <t xml:space="preserve">spolufinancování LK </t>
    </r>
  </si>
  <si>
    <r>
      <t xml:space="preserve">OPŽP-SEN domov pro seniory Vratislavice - </t>
    </r>
    <r>
      <rPr>
        <i/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</si>
  <si>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domov pro seniory Vratislavice - </t>
    </r>
    <r>
      <rPr>
        <i/>
        <sz val="8"/>
        <color indexed="12"/>
        <rFont val="Arial"/>
        <family val="2"/>
        <charset val="238"/>
      </rPr>
      <t>spolufinancování LK</t>
    </r>
  </si>
  <si>
    <r>
      <t>OPŽP snížení energetické náročnosti APOSS Liberec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</si>
  <si>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</si>
  <si>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OPŽP snížení energetické náročnosti APOSS Liberec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</si>
  <si>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</si>
  <si>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</si>
  <si>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</si>
  <si>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</si>
  <si>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</si>
  <si>
    <t>Střední zdravotnická škola a Střední odborná škola, Česká Lípa, 28. října 2707</t>
  </si>
  <si>
    <t>Gymnázium, Střední odborná škola a Střední zdravotnická škola, Jilemnice, Tkalcovská 460</t>
  </si>
  <si>
    <t>Speciálně pedagogické centrum logopedické a surdopedické, Liberec</t>
  </si>
  <si>
    <t>OA, Hotelová škola a Střední odborná škola, Turnov, Zborovská 519</t>
  </si>
  <si>
    <t>Gymnázium,Tanvald, Školní 305</t>
  </si>
  <si>
    <t>Střední škola, Semily, 28. října 607</t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</si>
  <si>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</si>
  <si>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</si>
  <si>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</si>
  <si>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</si>
  <si>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 F.X.Šaldy, Liberec 11, Partyzánská 530,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</si>
  <si>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</si>
  <si>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</si>
  <si>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</si>
  <si>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</si>
  <si>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 Jilemnice, Tkalcovská 460,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</si>
  <si>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</si>
  <si>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</si>
  <si>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</si>
  <si>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</si>
  <si>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</si>
  <si>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</si>
  <si>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strojní a elektrotechnická a Vyšší odborná škola, Liberec 1, Masarykova 3, příspěvková organizace</t>
  </si>
  <si>
    <t>Střední průmyslová škola textilní, Liberec, Tyršova 1,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</si>
  <si>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</si>
  <si>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</si>
  <si>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</si>
  <si>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</si>
  <si>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>Střední uměleckoprůmyslová škola a Vyšší odborná škola, Turnov, Skálova 373, příspěvková organizace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</si>
  <si>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</si>
  <si>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</si>
  <si>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</si>
  <si>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 II, Truhlářská 360/3,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</si>
  <si>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</si>
  <si>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</si>
  <si>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</si>
  <si>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</si>
  <si>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</si>
  <si>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</si>
  <si>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</si>
  <si>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</si>
  <si>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</si>
  <si>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</si>
  <si>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</si>
  <si>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</si>
  <si>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</si>
  <si>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 Cvikov, Ústavní 531, příspěvková organizace</t>
  </si>
  <si>
    <t>Základní škola a Mateřská škola při nemocnici Liberec, Husova 357/10,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</si>
  <si>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</si>
  <si>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</si>
  <si>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</si>
  <si>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</si>
  <si>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</si>
  <si>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</si>
  <si>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</si>
  <si>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</si>
  <si>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</si>
  <si>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</si>
  <si>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</si>
  <si>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</si>
  <si>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</si>
  <si>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</si>
  <si>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</si>
  <si>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</si>
  <si>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Nedaňové příjmy - ostatní příjmy</t>
  </si>
  <si>
    <t>ostatní nedaňové příjmy</t>
  </si>
  <si>
    <t>Běžné (neinvestiční) dotace a příspěvky</t>
  </si>
  <si>
    <t>neinvestiční transfery přijaté od obcí</t>
  </si>
  <si>
    <t>0000</t>
  </si>
  <si>
    <t>nerozepsané</t>
  </si>
  <si>
    <t>Magistrát Liberec</t>
  </si>
  <si>
    <t>MěÚ Český Dub</t>
  </si>
  <si>
    <t>MěÚ Frýdlant</t>
  </si>
  <si>
    <t>MěÚ Hejnice</t>
  </si>
  <si>
    <t>MěÚ Hodkovice n.m.</t>
  </si>
  <si>
    <t>MěÚ Hrádek n.N.</t>
  </si>
  <si>
    <t>MěÚ Chrastava</t>
  </si>
  <si>
    <t>MěÚ Nové Město p.Sm.</t>
  </si>
  <si>
    <t>MěÚ Raspenava</t>
  </si>
  <si>
    <t>OÚ Bílá</t>
  </si>
  <si>
    <t>OÚ Bílý Kostel</t>
  </si>
  <si>
    <t>OÚ Bílý Potok</t>
  </si>
  <si>
    <t>OÚ Bulovka</t>
  </si>
  <si>
    <t>OÚ Cetenov</t>
  </si>
  <si>
    <t>OÚ Černousy</t>
  </si>
  <si>
    <t>OÚ Čtveřín</t>
  </si>
  <si>
    <t>OÚ Detřichov</t>
  </si>
  <si>
    <t>OÚ Dlouhý Most</t>
  </si>
  <si>
    <t>OÚ Dolní Řasnice</t>
  </si>
  <si>
    <t>OÚ Habartice</t>
  </si>
  <si>
    <t>OÚ Heřmanice</t>
  </si>
  <si>
    <t>OÚ Hlavice</t>
  </si>
  <si>
    <t>OÚ Horní Řasnice</t>
  </si>
  <si>
    <t>OÚ Chotyně</t>
  </si>
  <si>
    <t>OÚ Janův Důl</t>
  </si>
  <si>
    <t>OÚ Jeřmanice</t>
  </si>
  <si>
    <t>OÚ Jindřichovice</t>
  </si>
  <si>
    <t>OÚ Kobyly</t>
  </si>
  <si>
    <t>OÚ Krásný Les</t>
  </si>
  <si>
    <t>OÚ Kryštofovo Údolí</t>
  </si>
  <si>
    <t>OÚ Křižany</t>
  </si>
  <si>
    <t>OÚ Kunratice u Frýdlantu</t>
  </si>
  <si>
    <t>OÚ Lázně Libverda</t>
  </si>
  <si>
    <t>OÚ Lažany</t>
  </si>
  <si>
    <t>OÚ Mníšek</t>
  </si>
  <si>
    <t>OÚ Nová ves</t>
  </si>
  <si>
    <t>OÚ Oldřichov v Hájích</t>
  </si>
  <si>
    <t>OÚ Osečná</t>
  </si>
  <si>
    <t>OÚ Paceřice</t>
  </si>
  <si>
    <t>OÚ Pěnčín</t>
  </si>
  <si>
    <t>OÚ Pertoltice</t>
  </si>
  <si>
    <t>OÚ Proseč p.Ještědem</t>
  </si>
  <si>
    <t>OÚ Příšovice</t>
  </si>
  <si>
    <t>OÚ Radimovice</t>
  </si>
  <si>
    <t>OÚ Rynoltice</t>
  </si>
  <si>
    <t>OÚ Soběslavice</t>
  </si>
  <si>
    <t>OÚ Stráž n.N.</t>
  </si>
  <si>
    <t>OÚ Světlá p. Ještědem</t>
  </si>
  <si>
    <t>OÚ Svijanský Újezd</t>
  </si>
  <si>
    <t>OÚ Svijany</t>
  </si>
  <si>
    <t>OÚ Sychrov</t>
  </si>
  <si>
    <t>OÚ Šimomovice</t>
  </si>
  <si>
    <t>OÚ Višňová</t>
  </si>
  <si>
    <t>OÚ Vlastibořice</t>
  </si>
  <si>
    <t>OÚ Všelibice</t>
  </si>
  <si>
    <t>OÚ Zdislava</t>
  </si>
  <si>
    <t>OÚ Žďárek</t>
  </si>
  <si>
    <t>MěÚ Jablonné v Podještědí</t>
  </si>
  <si>
    <t>OÚ Janovice v Podještědí</t>
  </si>
  <si>
    <t>MěÚ Jablonec n.N.</t>
  </si>
  <si>
    <t>MěÚ Desná</t>
  </si>
  <si>
    <t>Rychnov u Jablonce</t>
  </si>
  <si>
    <t>MěÚ Smržovka</t>
  </si>
  <si>
    <t>MěÚ Tanvald</t>
  </si>
  <si>
    <t>MěÚ Velké Hamry</t>
  </si>
  <si>
    <t>MěÚ Železný Brod</t>
  </si>
  <si>
    <t>OÚ Albrechtice</t>
  </si>
  <si>
    <t>OÚ Bedřichov</t>
  </si>
  <si>
    <t>OÚ Dalešice</t>
  </si>
  <si>
    <t>OÚ Držkov</t>
  </si>
  <si>
    <t>OÚ Frýdštejn</t>
  </si>
  <si>
    <t>OÚ Janov n.N.</t>
  </si>
  <si>
    <t>OÚ Jenišovice</t>
  </si>
  <si>
    <t>OÚ Jílové</t>
  </si>
  <si>
    <t>OÚ Jiřetín p. Bukovou</t>
  </si>
  <si>
    <t>OÚ Josefův Důl</t>
  </si>
  <si>
    <t>OÚ Koberovy</t>
  </si>
  <si>
    <t>OÚ Kořenov</t>
  </si>
  <si>
    <t>OÚ Líšný</t>
  </si>
  <si>
    <t>OÚ Loužnice</t>
  </si>
  <si>
    <t>OÚ Lučany n.N.</t>
  </si>
  <si>
    <t>OÚ Malá Skála</t>
  </si>
  <si>
    <t>OÚ Maršovice</t>
  </si>
  <si>
    <t>OÚ Nová Ves</t>
  </si>
  <si>
    <t>OÚ Plavy</t>
  </si>
  <si>
    <t>OÚ Pulečný</t>
  </si>
  <si>
    <t>OÚ Radčice</t>
  </si>
  <si>
    <t>OÚ Rádlo</t>
  </si>
  <si>
    <t>OÚ Skuhrov</t>
  </si>
  <si>
    <t>OÚ Vlastiboř</t>
  </si>
  <si>
    <t>OÚ Zásada</t>
  </si>
  <si>
    <t>OÚ Zlatá Olešnice</t>
  </si>
  <si>
    <t>MěÚ Č.Lípa</t>
  </si>
  <si>
    <t>MěÚ Cvikov</t>
  </si>
  <si>
    <t>MěÚ Doksy</t>
  </si>
  <si>
    <t>MěÚ Dubá</t>
  </si>
  <si>
    <t>MěÚ Kamenický Šenov</t>
  </si>
  <si>
    <t>MěÚ Mimoň</t>
  </si>
  <si>
    <t>MěÚ Nový Bor</t>
  </si>
  <si>
    <t>MěÚ Stráž pod Ralskem</t>
  </si>
  <si>
    <t>MěÚ Zákupy</t>
  </si>
  <si>
    <t>MěÚ Žandov</t>
  </si>
  <si>
    <t>OÚ Bezděz</t>
  </si>
  <si>
    <t>OÚ Blatce</t>
  </si>
  <si>
    <t>OÚ Blížervedly</t>
  </si>
  <si>
    <t>OÚ Bohatice</t>
  </si>
  <si>
    <t>OÚ Brniště</t>
  </si>
  <si>
    <t>OÚ Dubnice</t>
  </si>
  <si>
    <t>OÚ Hamr na Jezeře</t>
  </si>
  <si>
    <t>OÚ Holany</t>
  </si>
  <si>
    <t>OÚ Horní Libchava</t>
  </si>
  <si>
    <t>OÚ Horní Police</t>
  </si>
  <si>
    <t>OÚ Chlum</t>
  </si>
  <si>
    <t>OÚ Chotovice</t>
  </si>
  <si>
    <t>OÚ Jestřebí</t>
  </si>
  <si>
    <t>OÚ Kozly</t>
  </si>
  <si>
    <t>OÚ Kravaře u Č Lípy</t>
  </si>
  <si>
    <t>OÚ Krompach</t>
  </si>
  <si>
    <t>OÚ Kunratice u Cvikova</t>
  </si>
  <si>
    <t>OÚ Kvítkov</t>
  </si>
  <si>
    <t>OÚ Luka</t>
  </si>
  <si>
    <t>OÚ Mařenice</t>
  </si>
  <si>
    <t>OÚ Noviny p. Ralskem</t>
  </si>
  <si>
    <t>Nový Oldřichov</t>
  </si>
  <si>
    <t>OÚ Okna</t>
  </si>
  <si>
    <t>OÚ Okrouhlá</t>
  </si>
  <si>
    <t>OÚ Polevsko</t>
  </si>
  <si>
    <t>OÚ Provodín</t>
  </si>
  <si>
    <t>OÚ Prysk</t>
  </si>
  <si>
    <t>OÚ Radvanec</t>
  </si>
  <si>
    <t>OÚ Ralsko</t>
  </si>
  <si>
    <t>Oú Skalice</t>
  </si>
  <si>
    <t>OÚ Skalka U Doks</t>
  </si>
  <si>
    <t>OÚ Sloup v Čechách</t>
  </si>
  <si>
    <t>OÚ Slunečná</t>
  </si>
  <si>
    <t>OÚ Sosnová</t>
  </si>
  <si>
    <t>OÚ Stružnice</t>
  </si>
  <si>
    <t>OÚ Stvolínky</t>
  </si>
  <si>
    <t>OÚ Svojkov</t>
  </si>
  <si>
    <t>OÚ Svor</t>
  </si>
  <si>
    <t>OÚ Tachov</t>
  </si>
  <si>
    <t>OÚ Tuhaň</t>
  </si>
  <si>
    <t>OÚ Velenice</t>
  </si>
  <si>
    <t>OÚ Velký Valtinov</t>
  </si>
  <si>
    <t>OÚ Volfartice</t>
  </si>
  <si>
    <t>OÚ Vrchovany</t>
  </si>
  <si>
    <t>OÚ Zahrádky</t>
  </si>
  <si>
    <t>OÚ Ždírec</t>
  </si>
  <si>
    <t>MěÚ Semily</t>
  </si>
  <si>
    <t>OÚ Harrachov v Krkonoších</t>
  </si>
  <si>
    <t>OÚ Jablonec n.Jizerou</t>
  </si>
  <si>
    <t>MěÚ Jilemnice</t>
  </si>
  <si>
    <t>MěÚ Lomn ice n.Popelkou</t>
  </si>
  <si>
    <t>MěÚ Rokytnice n.Jizerou</t>
  </si>
  <si>
    <t>MěÚ Rovensko pod Troskami</t>
  </si>
  <si>
    <t>MěÚ Turnov</t>
  </si>
  <si>
    <t>MěÚ Vysoké n. Jizerou</t>
  </si>
  <si>
    <t>OÚ Bělá</t>
  </si>
  <si>
    <t>OÚ Benecko</t>
  </si>
  <si>
    <t>Benešov u Semil</t>
  </si>
  <si>
    <t>OÚ Bozkov</t>
  </si>
  <si>
    <t>OÚ Bradlecká Lhota</t>
  </si>
  <si>
    <t>OÚ Bukovina U Čisté</t>
  </si>
  <si>
    <t>Bystrá n.Jizerou</t>
  </si>
  <si>
    <t>OÚ Čistá u Horek</t>
  </si>
  <si>
    <t>Háje n. Jizerou</t>
  </si>
  <si>
    <t>OÚ Holenice</t>
  </si>
  <si>
    <t>Horka u Staré Paky</t>
  </si>
  <si>
    <t>OÚ Horní Branná</t>
  </si>
  <si>
    <t>OÚ Hrubá Skála</t>
  </si>
  <si>
    <t>OÚ Chuchelna</t>
  </si>
  <si>
    <t>OÚ Jesenný</t>
  </si>
  <si>
    <t>OÚ Jestřabí v Krkonoších</t>
  </si>
  <si>
    <t>OÚ Kacanovy</t>
  </si>
  <si>
    <t>OÚ Karlovice</t>
  </si>
  <si>
    <t>OÚ Klokočí</t>
  </si>
  <si>
    <t>OÚ Košťálov</t>
  </si>
  <si>
    <t>Kruh</t>
  </si>
  <si>
    <t>OÚ Ktová</t>
  </si>
  <si>
    <t>OÚ Levínská Olešnice</t>
  </si>
  <si>
    <t>OÚ Libštát</t>
  </si>
  <si>
    <t>OÚ Loučky</t>
  </si>
  <si>
    <t>OÚ Martinice v Krkonoších</t>
  </si>
  <si>
    <t>OÚ Mírová pod Kozákovem</t>
  </si>
  <si>
    <t>OÚ Modřišice</t>
  </si>
  <si>
    <t>OÚ Mříčná</t>
  </si>
  <si>
    <t>Nová Ves p.Popelkou</t>
  </si>
  <si>
    <t>OÚ Ohrazenice</t>
  </si>
  <si>
    <t>OÚ Olešnice u Turnova</t>
  </si>
  <si>
    <t>OÚ Paseky n. Jizerou</t>
  </si>
  <si>
    <t>OÚ Peřimov</t>
  </si>
  <si>
    <t>OÚ poniklá n.Jizerou</t>
  </si>
  <si>
    <t>OÚ Přepeře</t>
  </si>
  <si>
    <t>OÚ Příkrý</t>
  </si>
  <si>
    <t>OÚ Radostná pod Kozákovem</t>
  </si>
  <si>
    <t>OÚ Rakousy</t>
  </si>
  <si>
    <t>OÚ Roprachtice</t>
  </si>
  <si>
    <t>OÚ Roztoky u Jilemnice</t>
  </si>
  <si>
    <t>OÚ Roztoky u Semil</t>
  </si>
  <si>
    <t>OÚ Slaná</t>
  </si>
  <si>
    <t>OÚ Stružinec</t>
  </si>
  <si>
    <t>OÚ Studenec</t>
  </si>
  <si>
    <t>OÚ Svojek</t>
  </si>
  <si>
    <t>OÚ Syřenov</t>
  </si>
  <si>
    <t>OÚ Tatobity</t>
  </si>
  <si>
    <t>OÚ Troskovice</t>
  </si>
  <si>
    <t>OÚ Veselá</t>
  </si>
  <si>
    <t>OÚ Víchová n. Jizerou</t>
  </si>
  <si>
    <t>OÚ Vítkovice</t>
  </si>
  <si>
    <t>OÚ Všeň</t>
  </si>
  <si>
    <t>OÚ Vyskeř</t>
  </si>
  <si>
    <t>OÚ Záhoří</t>
  </si>
  <si>
    <t>OÚ Žernov</t>
  </si>
  <si>
    <t>Středisko ekologické výchovy Libereckého kraje, příspěvková organizace</t>
  </si>
  <si>
    <t>Krajská vědecká knihovna v Liberci, příspěvková organizace</t>
  </si>
  <si>
    <t>Severočeské muzeum v Liberci, příspěvková organizace</t>
  </si>
  <si>
    <t>Oblastní galerie Liberec, příspěvková organizace</t>
  </si>
  <si>
    <t>Vlastivědné muzeum a galrie v České Lípě, příspěvková organizace</t>
  </si>
  <si>
    <t>Muzeum Českého ráje v Turnově, příspěvková organizace</t>
  </si>
  <si>
    <t>Jedličkův ústav, příspěvková organizace</t>
  </si>
  <si>
    <t>Centrum  intervenčních a psychosociálních služeb Libereckého kraje, příspěvková organizace</t>
  </si>
  <si>
    <t>OSTARA, příspěvková organizace</t>
  </si>
  <si>
    <t>Domov Sluneční dvůr, příspěvková organizace</t>
  </si>
  <si>
    <t>Denní a pobytové sociální služby, příspěvková organizace</t>
  </si>
  <si>
    <t>Služby sociální péče TEREZA, příspěvková organizace</t>
  </si>
  <si>
    <t>Domov důchodců Sloup v Čechách, příspěvková organizace</t>
  </si>
  <si>
    <t>Domov důchodců Rokytnice nad Jizerou, příspěvková organizace</t>
  </si>
  <si>
    <t>Domov důchodců Jablonecké Paseky, příspěvková organizace</t>
  </si>
  <si>
    <t>Domov důchodců Velké Hamry, příspěvková organizace</t>
  </si>
  <si>
    <t>Domov pro seniory Vratislavice nad Nisou, příspěvková organizace</t>
  </si>
  <si>
    <t>Domov důchodců Český Dub, příspěvková organizace</t>
  </si>
  <si>
    <t>Domov důchodců Jindřichovice pod Smrkem, příspěvková organizace</t>
  </si>
  <si>
    <t>Dům seniorů Liberec - Františkov, příspěvková organizace</t>
  </si>
  <si>
    <t>Domov Raspenava, příspěvková organizace</t>
  </si>
  <si>
    <t>APOSS Liberec, příspěvková organizace</t>
  </si>
  <si>
    <t>Domov a Centrum aktivity, příspěvková organizace</t>
  </si>
  <si>
    <t>Domov a Centrum denních služeb Jablonec n.N., příspěvková organizace</t>
  </si>
  <si>
    <t>Dětské centrum Liberec, příspěvková organizace</t>
  </si>
  <si>
    <t>Krajská správa silnic Libereckého kraje, příspěvková organizace</t>
  </si>
  <si>
    <t>Léčebna respiračních nemocí Cvikov, příspěvková organizace</t>
  </si>
  <si>
    <t>Zdravotnická záchranná služba Libereckého kraje, příspěvková organizace</t>
  </si>
  <si>
    <t>ROZPOČET LIBERECKÉHO KRAJE 2022</t>
  </si>
  <si>
    <t xml:space="preserve">Příspěvky na dopravní obslužnost - příjmy rozpočtu 2022 </t>
  </si>
  <si>
    <t>ORJ 21 - odbor dopravní obslužnosti</t>
  </si>
  <si>
    <t>NR 2022</t>
  </si>
  <si>
    <t>SR 2021</t>
  </si>
  <si>
    <t>914 21 - Působnosti / odbor dopravní obslužnosti</t>
  </si>
  <si>
    <t>limit pro 2022</t>
  </si>
  <si>
    <t>Návrh limitů 2022 ze SVR</t>
  </si>
  <si>
    <t>Výdajové limity kapitol a resortů rozpočtu kraje na rok 2022</t>
  </si>
  <si>
    <t>2. Kapitoly peněžních fondů rozpočtu kraje na rok 2022</t>
  </si>
  <si>
    <t>Závazné a specifické ukazatele rozpočtu 2022 a jejich finanční limity</t>
  </si>
  <si>
    <t>Odvody PO - příjmy rozpočtu 2022</t>
  </si>
  <si>
    <t>915 01 - Významné akce / odbor kancelář hejtmana</t>
  </si>
  <si>
    <t>V Ý Z N A M N É  A K C E</t>
  </si>
  <si>
    <t>915 01</t>
  </si>
  <si>
    <t>915</t>
  </si>
  <si>
    <t>významné akce - limit výdajů</t>
  </si>
  <si>
    <t>915 04</t>
  </si>
  <si>
    <t>915 04 - Významné akce / odbor školství, mládeže, tělovýchovy a sportu</t>
  </si>
  <si>
    <t>význaamné akce - limit výdajů</t>
  </si>
  <si>
    <t>915 07</t>
  </si>
  <si>
    <t>915 07 - Významné akce / odbor kultury, památkové péče a cestovního ruchu</t>
  </si>
  <si>
    <t>915 08 - Významné akce / odbor životního prostředí a zemědělství</t>
  </si>
  <si>
    <t>915 08</t>
  </si>
  <si>
    <t>917 21 - Transfery / odbor dopravní obslužnosti</t>
  </si>
  <si>
    <t>ORJ 06 - odbor silničního hospodářství</t>
  </si>
  <si>
    <t>912 06 - Účelové příspěvky PO / odbor silničního hospodářství</t>
  </si>
  <si>
    <t>913 06 - Příspěvkové organizace / odbor silničního hospodářství</t>
  </si>
  <si>
    <t>914 06 - Působnosti / odbor silničního hospodářství</t>
  </si>
  <si>
    <t>917 06 - Transfery / odbor silničního hospodářství</t>
  </si>
  <si>
    <t>920 06 - Kapitálové výdaje / odbor silničního hospodářství</t>
  </si>
  <si>
    <t>923 06 - Spolufinancování EU / odbor silničního hospodářství</t>
  </si>
  <si>
    <t>926 06 - Dotační fond / odbor silničního hospodářství</t>
  </si>
  <si>
    <t>WEB kraje</t>
  </si>
  <si>
    <t>029100</t>
  </si>
  <si>
    <t>oslavy významných výročí</t>
  </si>
  <si>
    <t>podpora 1. ročníků ZŠ v LK</t>
  </si>
  <si>
    <t>světově vyhlášené značky Libereckého kraje</t>
  </si>
  <si>
    <t>akce v rámci předsednictví ČR v Radě EU</t>
  </si>
  <si>
    <t>01700094008</t>
  </si>
  <si>
    <t>Město Nový Bor - Mezinárodní sklářské sympozium IGS</t>
  </si>
  <si>
    <t>Brána trojzemí o.p.s - Slavnosti Trojzemí</t>
  </si>
  <si>
    <t>peněžité dary a neinvestiční transfery</t>
  </si>
  <si>
    <t>Podpora Československé obce legionářské</t>
  </si>
  <si>
    <t>0170023</t>
  </si>
  <si>
    <t>Vybudování kamerového systému PČR LK</t>
  </si>
  <si>
    <t>0181092</t>
  </si>
  <si>
    <t>Spolek válečných veteránů československého samostatného protichemického praporu</t>
  </si>
  <si>
    <t>Dlouhodobá podpora HZS LK</t>
  </si>
  <si>
    <t>UR 2021</t>
  </si>
  <si>
    <t>Změny územních plánů vyvolané aktualizací zásad územního rozvoje LK</t>
  </si>
  <si>
    <t>Nákupy SW a HW a ostatní činnosti v informatice</t>
  </si>
  <si>
    <t xml:space="preserve">e-Govenment LK, Technologické centrum </t>
  </si>
  <si>
    <t>Moderniz.infrastruktury KÚLK včetně obnovy technologického centra</t>
  </si>
  <si>
    <t>0663030000</t>
  </si>
  <si>
    <t>Autobusy LK, s.r.o.</t>
  </si>
  <si>
    <t>06800803102</t>
  </si>
  <si>
    <t>06800804001</t>
  </si>
  <si>
    <t>06800802001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</si>
  <si>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</si>
  <si>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</si>
  <si>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</si>
  <si>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Velkoplošné opravy havarijních úseků - nerozepsaná rezerva</t>
  </si>
  <si>
    <t>0690840000</t>
  </si>
  <si>
    <t>Rekonstrukce a opravy havarijních úseků silnic - nerozepsaná rezerva</t>
  </si>
  <si>
    <t>cyklostezka podél I/13 v obci Bílý Kostel n./N. (85% ze SFDI)</t>
  </si>
  <si>
    <t>Obnova VH sítí a rekonstrukce III/28624 v obci Benecko - VHS</t>
  </si>
  <si>
    <t>06800815103</t>
  </si>
  <si>
    <t>06800825103</t>
  </si>
  <si>
    <t>Obnova VH sítí a rekonstrukce III/28728-9 v obci Ohrazenice - VHS</t>
  </si>
  <si>
    <t>Skalice u České Lípy oprava silnice III/26212, chodník</t>
  </si>
  <si>
    <t>Interreg V-A – Cyklotrasy v PL/CZ pohraničí – II. etapa</t>
  </si>
  <si>
    <t>Ostraha areálu Ralsko</t>
  </si>
  <si>
    <t>Bedřichov - integrovaný rozvoj a oprava dopravní infrastruktury</t>
  </si>
  <si>
    <t>III/29021 Kateřinky u Liberce, opěrná zeď</t>
  </si>
  <si>
    <r>
      <t xml:space="preserve">IROP - II/268 obchvat Zákupy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</si>
  <si>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IROP - Silnice III/2784 Světlá pod Ještědem - Výpřež, 1. etapa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</si>
  <si>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</si>
  <si>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IROP - Silnice III/2784 Světlá pod Ještědem - Výpřež, 1. etapa - </t>
    </r>
    <r>
      <rPr>
        <sz val="8"/>
        <color rgb="FFFF0000"/>
        <rFont val="Arial"/>
        <family val="2"/>
        <charset val="238"/>
      </rPr>
      <t>předfinancování LK</t>
    </r>
  </si>
  <si>
    <t>činnost a školení povodňového orgánu</t>
  </si>
  <si>
    <t>aktualizace Povodňového plánu LK</t>
  </si>
  <si>
    <t>0890010000</t>
  </si>
  <si>
    <t>GIS dlouhodobé smluvní závazky</t>
  </si>
  <si>
    <t>Fresh FOOD FESTIVAL</t>
  </si>
  <si>
    <t>ochrana přírody- Významné aleje LK 3.etapa,Stvolínky,Valteřice,Český Dub</t>
  </si>
  <si>
    <t>0853020000</t>
  </si>
  <si>
    <t>Metod.pomoc obcím - zvyš.podílu tř.odpadu</t>
  </si>
  <si>
    <t>Grantový fond EV dětí -Nadace Ivana Dejmala</t>
  </si>
  <si>
    <t>podpora činnosti - Potravinová banka</t>
  </si>
  <si>
    <t>Podpora činnosti - Nábytková banka Libereckého kraje</t>
  </si>
  <si>
    <t>08800930000</t>
  </si>
  <si>
    <t>08700230000</t>
  </si>
  <si>
    <t>ocenění v soutěži "Zlatá popelnice" měst a obcí  LK v odvětví třídění odpadů</t>
  </si>
  <si>
    <t>Naplňování Koncepce EVVO LK 2021-2030 - individuální dotace územním koordinátorům EVVO</t>
  </si>
  <si>
    <t>0864050000</t>
  </si>
  <si>
    <t>Implementace akčního plánu adaptace na změnu klimatu v podmínkách LK</t>
  </si>
  <si>
    <t>0864080000</t>
  </si>
  <si>
    <t>Zvýšení majetkového podílu LK ve společnosti Ekocentrum Oldřichov v Hájích, z.ú.</t>
  </si>
  <si>
    <t>Aktualizace Plánu odpadového hospodářství LK</t>
  </si>
  <si>
    <t>3260000000</t>
  </si>
  <si>
    <t>3240150000</t>
  </si>
  <si>
    <t>Kofinancování výstavby a obnovy VHI - Vítkovice, Velký Valtinov, Okna, Mrklov</t>
  </si>
  <si>
    <t>Rezerva na spolufinancování opatření k řešení dopadů rozšíření těžby Turów</t>
  </si>
  <si>
    <t>výstavba a obnova infrastruktury - spoluúčast kraje</t>
  </si>
  <si>
    <t xml:space="preserve">Individuální dotace pro Vrchovany a Hodkovice </t>
  </si>
  <si>
    <t>KNL - Modernizace I. Etapa (dofinancování)</t>
  </si>
  <si>
    <t>0990740000</t>
  </si>
  <si>
    <t>Lékařská pohotovostní služba - příspěvek na služby</t>
  </si>
  <si>
    <t>095300</t>
  </si>
  <si>
    <t>DSA - zajištění speciálních záchranných prací - provoz vrtulníku LZS</t>
  </si>
  <si>
    <t>09500241910</t>
  </si>
  <si>
    <t>ZZS LK - PD k výstavbě nové výjezdové základny Turnov</t>
  </si>
  <si>
    <t>70400000000</t>
  </si>
  <si>
    <t>7.6 Řemeslná a zážitkova turistika</t>
  </si>
  <si>
    <t>7.7 Podpora cestovního ruchu v turistických oblastech</t>
  </si>
  <si>
    <t>70700000000</t>
  </si>
  <si>
    <t>70800000000</t>
  </si>
  <si>
    <t>7.8 Podpora infocenter</t>
  </si>
  <si>
    <t>7.9 Podpora nadregionálních témat a produktů CR</t>
  </si>
  <si>
    <t>70900000000</t>
  </si>
  <si>
    <t>71000000000</t>
  </si>
  <si>
    <t>7.10 Infrastruktura cestovního ruchu</t>
  </si>
  <si>
    <t xml:space="preserve">kapitálové výdaje - limit výdajů </t>
  </si>
  <si>
    <t xml:space="preserve">krizový fond - limit výdajů </t>
  </si>
  <si>
    <t>dotační fond - limit výdajů</t>
  </si>
  <si>
    <t>01700130000</t>
  </si>
  <si>
    <t>Příspěvek na provoz Hospice LK</t>
  </si>
  <si>
    <t>0970001</t>
  </si>
  <si>
    <t>fond ochrany vod - limit výdajů</t>
  </si>
  <si>
    <t>lesnický fond - limit výdajů</t>
  </si>
  <si>
    <t>spolufinancování EU - limit výdajů</t>
  </si>
  <si>
    <t xml:space="preserve">pokladní správa - limit výdajů </t>
  </si>
  <si>
    <t>926 01</t>
  </si>
  <si>
    <t>Programy resortu sociálních věcí</t>
  </si>
  <si>
    <t>Programy resortu dopravy</t>
  </si>
  <si>
    <t>Botanická zahrada Liberec</t>
  </si>
  <si>
    <t>Zoo Liberec</t>
  </si>
  <si>
    <t>1706</t>
  </si>
  <si>
    <t>1707</t>
  </si>
  <si>
    <t>07501281705</t>
  </si>
  <si>
    <t>MČRT - opravy a údržba  věšadlového mostu Bystrá nad Jizerou</t>
  </si>
  <si>
    <t>Mimořádné účelové příspěvky pro PO resortu kultury - nerozepsané</t>
  </si>
  <si>
    <t>Markentingová podpora CR - Liberec Film Office</t>
  </si>
  <si>
    <t>0712000000</t>
  </si>
  <si>
    <t>0731010000</t>
  </si>
  <si>
    <t>0721000000</t>
  </si>
  <si>
    <t>0725000000</t>
  </si>
  <si>
    <t>0731000000</t>
  </si>
  <si>
    <t>0733000000</t>
  </si>
  <si>
    <t>0737000000</t>
  </si>
  <si>
    <t>0738000000</t>
  </si>
  <si>
    <t>0744000000</t>
  </si>
  <si>
    <t>0750110000</t>
  </si>
  <si>
    <t>0750140000</t>
  </si>
  <si>
    <t>Neinvestiční dotace NNO a podobným organizacím</t>
  </si>
  <si>
    <t>07700260000</t>
  </si>
  <si>
    <t>07700272031</t>
  </si>
  <si>
    <t>Dixieland v Křižanech</t>
  </si>
  <si>
    <t>07700280000</t>
  </si>
  <si>
    <t>Festival Všudybud</t>
  </si>
  <si>
    <t>Naivní divadlo Lbc,p.o - Mateřinka (bienále)</t>
  </si>
  <si>
    <t>YASHICA s.r.o. - Létofest</t>
  </si>
  <si>
    <t>Město Železný Brod - Skleněné městečko</t>
  </si>
  <si>
    <t>07700290000</t>
  </si>
  <si>
    <t>07700230000</t>
  </si>
  <si>
    <t>07700240000</t>
  </si>
  <si>
    <t>Febiofest - filmový festival</t>
  </si>
  <si>
    <t>07803270000</t>
  </si>
  <si>
    <t>Broumovsko - Memorandum pískovcová skalní města</t>
  </si>
  <si>
    <t>Memorandum LK a SML - investice</t>
  </si>
  <si>
    <t>Memorandum LK a SML - neinvestice</t>
  </si>
  <si>
    <t>Kniha roku</t>
  </si>
  <si>
    <t>7801140000</t>
  </si>
  <si>
    <t>Soutěž o nejlepší knihovnu</t>
  </si>
  <si>
    <t>Mezinár.pěvecký festival Bohemia  Cantat Liberec</t>
  </si>
  <si>
    <t>Marketingové aktivity sdružení - Sdružení pro rozvoj cest. ruchu LK</t>
  </si>
  <si>
    <r>
      <t xml:space="preserve">Česko-polská Hřebenovka - východní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</si>
  <si>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Česko-polská Hřebenovka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</si>
  <si>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</si>
  <si>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</si>
  <si>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MČRT Restaurování historických artefaktů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</si>
  <si>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SML - Česko-německé vztahy očima dítěte - </t>
    </r>
    <r>
      <rPr>
        <sz val="8"/>
        <color indexed="12"/>
        <rFont val="Arial"/>
        <family val="2"/>
        <charset val="238"/>
      </rPr>
      <t>spolufinancová</t>
    </r>
    <r>
      <rPr>
        <sz val="8"/>
        <color rgb="FF0000FF"/>
        <rFont val="Arial"/>
        <family val="2"/>
        <charset val="238"/>
      </rPr>
      <t>ní LK</t>
    </r>
  </si>
  <si>
    <r>
      <t>SML - Česko-německé vztahy očima dítěte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</si>
  <si>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Automobil pro Ladu</t>
  </si>
  <si>
    <t>Domov důchodců Rokytnice nad Jizerou, p. o. - akumulační nádrž pro teplou vodu</t>
  </si>
  <si>
    <t>Domov důchodců Rokytnice nad Jizerou, p. o. - záložní zdroj vytápění</t>
  </si>
  <si>
    <t>Domov důchodců Jablonecké Paseky - rekonstrukce šaten zaměstnanců</t>
  </si>
  <si>
    <t>Domov důchodců Jindřichovice pod Smrkem, p. o. - nákup zvedací vany</t>
  </si>
  <si>
    <t>Domov důchodců Jindřichovice pod Smrkem, p. o. - oprava koupelny, vila Albert</t>
  </si>
  <si>
    <t>Domov a CDS Jablonec nad Nisou, p. o. -rekonstrukce topení DOZP Erbenova</t>
  </si>
  <si>
    <t>Domov a CDS Jablonec nad Nisou, p. o. -stropní zvedací systém DOZP Erbenova</t>
  </si>
  <si>
    <t>Domov a CDS Jablonec nad Nisou, p. o. -oprava plynového kotle DOZP Lesní</t>
  </si>
  <si>
    <t>Denní a pobytové sociální služby Česká Lípa - nákup automobilu pro uživatele denního stacionáře</t>
  </si>
  <si>
    <t>05501571505</t>
  </si>
  <si>
    <t>05501581510</t>
  </si>
  <si>
    <t>05501591510</t>
  </si>
  <si>
    <t>05501601512</t>
  </si>
  <si>
    <t>05501611516</t>
  </si>
  <si>
    <t>05501621516</t>
  </si>
  <si>
    <t>05501631522</t>
  </si>
  <si>
    <t>05501641522</t>
  </si>
  <si>
    <t>05501651522</t>
  </si>
  <si>
    <t>05501661507</t>
  </si>
  <si>
    <t>mimořádné účelové příspěvky PO resortu sociálních věcí - nerozepsané</t>
  </si>
  <si>
    <t>0515000000</t>
  </si>
  <si>
    <t>0520000000</t>
  </si>
  <si>
    <t>0523000000</t>
  </si>
  <si>
    <t>0524000000</t>
  </si>
  <si>
    <t>0525000000</t>
  </si>
  <si>
    <t>0528000000</t>
  </si>
  <si>
    <t>0530000000</t>
  </si>
  <si>
    <t>0540000000</t>
  </si>
  <si>
    <t>0548000000</t>
  </si>
  <si>
    <t>0548020000</t>
  </si>
  <si>
    <t>Filantropická burza</t>
  </si>
  <si>
    <t>0545000000</t>
  </si>
  <si>
    <t>0548050000</t>
  </si>
  <si>
    <t>0550000000</t>
  </si>
  <si>
    <t>0560000000</t>
  </si>
  <si>
    <t>0561000000</t>
  </si>
  <si>
    <t>0570000000</t>
  </si>
  <si>
    <t>0570100000</t>
  </si>
  <si>
    <t>Metodická podpora obcím - plánování soc. služeb, poskytovatelé soc. služeb</t>
  </si>
  <si>
    <t>05700010000</t>
  </si>
  <si>
    <t>05800060000</t>
  </si>
  <si>
    <t>05700070000</t>
  </si>
  <si>
    <t>05700910000</t>
  </si>
  <si>
    <t>05701080000</t>
  </si>
  <si>
    <t>05701090000</t>
  </si>
  <si>
    <t>05800090000</t>
  </si>
  <si>
    <t>05800170000</t>
  </si>
  <si>
    <t>Činnost organizací sdružujících seniory</t>
  </si>
  <si>
    <t>05701100000</t>
  </si>
  <si>
    <t>Komunitní plánování obcí s rozšířenou působností</t>
  </si>
  <si>
    <t>0590961501</t>
  </si>
  <si>
    <t>Jedličkův ústav, p.o. - oprava ležaté kanalizační přípojky domu B</t>
  </si>
  <si>
    <t>0590971507</t>
  </si>
  <si>
    <t>Denní a pobytové sociální služby Česká Lípa - zpracování projektové dokumentace, přístavba</t>
  </si>
  <si>
    <t>05801440000</t>
  </si>
  <si>
    <t>Krajská Rada seniorů Liberec-Činnost KRS LK</t>
  </si>
  <si>
    <t>Podpora investičních záměrů v sociální oblasti</t>
  </si>
  <si>
    <t>APOSS Liberec p.o. - zpracování projektové dokumentace multifunkční zařízení Vratislavice</t>
  </si>
  <si>
    <t>1792190000</t>
  </si>
  <si>
    <t>Liberecký kraj sobě</t>
  </si>
  <si>
    <t>Ocenění vítěze soutěže Karla Hubáčka - Stavba roku LK</t>
  </si>
  <si>
    <t>Rekonstrukce a stavební úpravy městského plaveckého bazénu</t>
  </si>
  <si>
    <t>Program podpory malých prodejen na venkově
Obchůdek 2021+</t>
  </si>
  <si>
    <r>
      <t xml:space="preserve"> OPŽP Kotlíkové dotace III - NZÚ - </t>
    </r>
    <r>
      <rPr>
        <sz val="8"/>
        <color rgb="FF0000FF"/>
        <rFont val="Arial"/>
        <family val="2"/>
        <charset val="238"/>
      </rPr>
      <t>spolufinancování LK</t>
    </r>
  </si>
  <si>
    <t>02630060000</t>
  </si>
  <si>
    <t>020800000000</t>
  </si>
  <si>
    <t>2.8 Podpora dodatečné instalace akumulační nádoby u domácích kotlů na pevná paliva</t>
  </si>
  <si>
    <t>02650090000</t>
  </si>
  <si>
    <r>
      <t xml:space="preserve">ARR - účelová dotace SALK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</si>
  <si>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Smart akcelerátor LK III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</si>
  <si>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</si>
  <si>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02650170000</t>
  </si>
  <si>
    <r>
      <t xml:space="preserve"> OPŽP Kotlíkové dotace IV - neinvestice - </t>
    </r>
    <r>
      <rPr>
        <sz val="8"/>
        <color rgb="FF0000FF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</si>
  <si>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IROP - Záchrana pokladů - SČ Muzeum Lbc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</si>
  <si>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IROP - Záchrana pokladů - SČ Muzeum Lbc -</t>
    </r>
    <r>
      <rPr>
        <sz val="8"/>
        <color rgb="FFFF0000"/>
        <rFont val="Arial"/>
        <family val="2"/>
        <charset val="238"/>
      </rPr>
      <t xml:space="preserve"> spolufinancování LK </t>
    </r>
  </si>
  <si>
    <t>07620071702</t>
  </si>
  <si>
    <t>08620170000</t>
  </si>
  <si>
    <r>
      <rPr>
        <sz val="8"/>
        <rFont val="Arial"/>
        <family val="2"/>
        <charset val="238"/>
      </rPr>
      <t>NF - Osvětová kampaň: Jak správně topit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</si>
  <si>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NF - Osvětová kampaň: Jak správně topit </t>
    </r>
    <r>
      <rPr>
        <sz val="8"/>
        <color rgb="FFFF0000"/>
        <rFont val="Arial"/>
        <family val="2"/>
        <charset val="238"/>
      </rPr>
      <t xml:space="preserve">- předfinancování LK </t>
    </r>
  </si>
  <si>
    <t>08620191448</t>
  </si>
  <si>
    <r>
      <rPr>
        <sz val="8"/>
        <rFont val="Arial"/>
        <family val="2"/>
        <charset val="238"/>
      </rPr>
      <t>OPŽP - Frýdlantsko - biokoridor Supí vrch - Bažantnice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</si>
  <si>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OPŽP - Frýdlantsko - biokoridor Supí vrch - Bažantnice -</t>
    </r>
    <r>
      <rPr>
        <sz val="8"/>
        <color rgb="FFFF0000"/>
        <rFont val="Arial"/>
        <family val="2"/>
        <charset val="238"/>
      </rPr>
      <t xml:space="preserve"> předfinancování LK </t>
    </r>
  </si>
  <si>
    <t>09620091910</t>
  </si>
  <si>
    <r>
      <rPr>
        <sz val="8"/>
        <rFont val="Arial"/>
        <family val="2"/>
        <charset val="238"/>
      </rPr>
      <t>ZZS LK - ZZS LK - Kybernetická bezpečnost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</si>
  <si>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ZZS LK - ZZS LK - Kybernetická bezpečnost -</t>
    </r>
    <r>
      <rPr>
        <sz val="8"/>
        <color rgb="FFFF0000"/>
        <rFont val="Arial"/>
        <family val="2"/>
        <charset val="238"/>
      </rPr>
      <t xml:space="preserve"> předfinancování LK </t>
    </r>
  </si>
  <si>
    <t>09620101910</t>
  </si>
  <si>
    <r>
      <rPr>
        <sz val="8"/>
        <rFont val="Arial"/>
        <family val="2"/>
        <charset val="238"/>
      </rPr>
      <t>ZZS LK - Modernizace HW, SW, kom. infrastruktury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</si>
  <si>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ZZS LK - Modernizace HW, SW, kom. infrastruktury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</si>
  <si>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>Digitální technická mapa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</si>
  <si>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Digitální technická mapa -</t>
    </r>
    <r>
      <rPr>
        <sz val="8"/>
        <color rgb="FFFF0000"/>
        <rFont val="Arial"/>
        <family val="2"/>
        <charset val="238"/>
      </rPr>
      <t xml:space="preserve"> předfinancování LK </t>
    </r>
  </si>
  <si>
    <t>0301000000</t>
  </si>
  <si>
    <t>0301010000</t>
  </si>
  <si>
    <t>0301020000</t>
  </si>
  <si>
    <t>0302000000</t>
  </si>
  <si>
    <t>0303000000</t>
  </si>
  <si>
    <t>0306000000</t>
  </si>
  <si>
    <t>rozpočtová finanční rezerva kraje dle zásad</t>
  </si>
  <si>
    <t xml:space="preserve">Úhrada ÚROKŮ rezerva KNL - Modernizace I. et. </t>
  </si>
  <si>
    <t>celkové předpokládané náklady na profinancování úvěrových smluv činí v úhrnu 52 775 tis.Kč</t>
  </si>
  <si>
    <t>úvěry - limit výdajů a financování</t>
  </si>
  <si>
    <t>Bezpečnostní opatření v ulici Vítkovská v Chrastavě</t>
  </si>
  <si>
    <t>Podpora postupových soutěží a přehlídek neprofesionálních uměleckých aktivit dětí, mládeže a dospělých</t>
  </si>
  <si>
    <t>sociální fond - limit výdajů</t>
  </si>
  <si>
    <t>Klimatizace budov ABC - rekonstrukce rozvodů otopné a chladné vody mezi stoupačkami a indukčními jednotkami</t>
  </si>
  <si>
    <t>1590390000</t>
  </si>
  <si>
    <t>Výměna stávajícího chlazení DAIKIN za tepelné čerpadlo</t>
  </si>
  <si>
    <t>1590400000</t>
  </si>
  <si>
    <t>1590410000</t>
  </si>
  <si>
    <t>Renovace páternosteru</t>
  </si>
  <si>
    <t>Rekonstrukce kuchyně a jídelny</t>
  </si>
  <si>
    <t>Osobní automobily - s dotací</t>
  </si>
  <si>
    <t>Školní statek, Frýdlant</t>
  </si>
  <si>
    <t>04503080000</t>
  </si>
  <si>
    <t>Realizace programu neformálního vzdělávání DofE</t>
  </si>
  <si>
    <t>04503090000</t>
  </si>
  <si>
    <t>Sympozium uměleckoprůmyslových škol</t>
  </si>
  <si>
    <t>04600200000</t>
  </si>
  <si>
    <t>0491950000</t>
  </si>
  <si>
    <t>04811780000</t>
  </si>
  <si>
    <t>04811790000</t>
  </si>
  <si>
    <t>Podpora tvorby map a zajištění arén pro Mistrovství světa v orientačním běhu 2021</t>
  </si>
  <si>
    <t>04800796045</t>
  </si>
  <si>
    <t>SVČ dětí a mládeže, Semily - Realizace okresních kol soutěží v okrese Semily</t>
  </si>
  <si>
    <t>04811805447</t>
  </si>
  <si>
    <t>04811740000</t>
  </si>
  <si>
    <t>Vzdělávací aktivity pro seniory</t>
  </si>
  <si>
    <t>04811750000</t>
  </si>
  <si>
    <t>Podpora specifické primární prevence</t>
  </si>
  <si>
    <t>04811760000</t>
  </si>
  <si>
    <t>Propagace školství a podpora regionálních aktivit</t>
  </si>
  <si>
    <t>04811770000</t>
  </si>
  <si>
    <t>04809084704</t>
  </si>
  <si>
    <t>04809090000</t>
  </si>
  <si>
    <t>Burza středních škol v České Lípě  - doprava žáků</t>
  </si>
  <si>
    <t>Informační a vzdělávací portál EDULK.cz - zajištění údržby</t>
  </si>
  <si>
    <t>Školní statek Frýdlant, p.o. - NFV návratná fin. výpomoc pro rok 2022</t>
  </si>
  <si>
    <t>Sportovec roku Libereckého kraje</t>
  </si>
  <si>
    <t>0487170000</t>
  </si>
  <si>
    <t>Spolupráce Ukrajina - stáž dětí a mládeže</t>
  </si>
  <si>
    <t>Intervence v rizikových školních kolektivech</t>
  </si>
  <si>
    <t>0487160000</t>
  </si>
  <si>
    <t>04812550000</t>
  </si>
  <si>
    <t>Sportuj po Česku z.s., Hradec Králové - Nova CUP</t>
  </si>
  <si>
    <t>Podpora odborného vzdělávání</t>
  </si>
  <si>
    <t>04812290000</t>
  </si>
  <si>
    <t>04812560000</t>
  </si>
  <si>
    <t>Krizová intervence 2022</t>
  </si>
  <si>
    <t>04812570000</t>
  </si>
  <si>
    <t>Vzdělávací aktivity pro dospělé a seniory</t>
  </si>
  <si>
    <t>04812530000</t>
  </si>
  <si>
    <t>PAKLI SPORT KLUB, Jablonné v/P-ME v MTB marathonu (XCM) 2022</t>
  </si>
  <si>
    <t>04812540000</t>
  </si>
  <si>
    <t>Sportovní klub Technické univerzity v Liberci, z. s., IČO 46748229 - Univerzitní SP ve florbale 2022</t>
  </si>
  <si>
    <t>04812580000</t>
  </si>
  <si>
    <t xml:space="preserve">Podpora pohybové gramotnosti žáků </t>
  </si>
  <si>
    <t>TJ LIAZ Jablonec - publikace k 75. výročí organizované atletiky v Jablonci n.N.</t>
  </si>
  <si>
    <t>0491971497</t>
  </si>
  <si>
    <t>Školní statek, Frýdlant, p.o. - Rekonstrukce Školního statku Frýdlant, budova B</t>
  </si>
  <si>
    <t>0492001437</t>
  </si>
  <si>
    <t>Střední zdravotnická škola a Střední odborná škola, Česká Lípa, p.o. - Havárie rozvodů vody, objekt E</t>
  </si>
  <si>
    <t>0492011433</t>
  </si>
  <si>
    <t xml:space="preserve">SŠSSaD, Liberec, p.o. - Rekonstrukce elektroinstalace v objektu D - dílny,Letná, Liberec </t>
  </si>
  <si>
    <t>0492021412</t>
  </si>
  <si>
    <t>Obchodní akademie, Česká Lípa, p.o. - Oprava střechy objektu školy</t>
  </si>
  <si>
    <t>Technická univerzita v Liberci - Cena hejtmana Libereckého kraje pro studenty TUL</t>
  </si>
  <si>
    <t xml:space="preserve">Technická univerzita v Liberci - Dětská univerzita </t>
  </si>
  <si>
    <t xml:space="preserve">Okresní hospodářská komora Semily - Burza středních škol </t>
  </si>
  <si>
    <t>Školní statek, Frýdlant, příspěvková organizace</t>
  </si>
  <si>
    <t>1410000000</t>
  </si>
  <si>
    <t>1420000000</t>
  </si>
  <si>
    <t>1420010000</t>
  </si>
  <si>
    <t>1440000000</t>
  </si>
  <si>
    <t>1441310000</t>
  </si>
  <si>
    <t>1441340000</t>
  </si>
  <si>
    <t>Chytřejší kraj - smrt building</t>
  </si>
  <si>
    <t>1441350000</t>
  </si>
  <si>
    <t>Aktualizace ÚEK</t>
  </si>
  <si>
    <t>1880010000</t>
  </si>
  <si>
    <t>1880030000</t>
  </si>
  <si>
    <t>Komoditní burza - výběrové řízení na dodavatele EE a ZP</t>
  </si>
  <si>
    <t>1890010000</t>
  </si>
  <si>
    <t>Systém energ. Managementu - FAMA</t>
  </si>
  <si>
    <t>7501281705</t>
  </si>
  <si>
    <t>Rekonstrukce Skálova 72, Turnov</t>
  </si>
  <si>
    <t xml:space="preserve">1491360000 </t>
  </si>
  <si>
    <t>Revitalizace dolního centra Liberce – Etapa č. II</t>
  </si>
  <si>
    <t>1491350000</t>
  </si>
  <si>
    <t>Investiční rozvoj ZOO Liberec - zdroje</t>
  </si>
  <si>
    <t>Rezerva OISNM v kapitole 920 14 - Kapitálové výdaje</t>
  </si>
  <si>
    <r>
      <t xml:space="preserve">OPŽP-SEN jídelna, tělocvična SŠHL Frýdlant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</si>
  <si>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</si>
  <si>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SŠ Lomnice n. Pop.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</si>
  <si>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OPŽP-SEN SŠ Lomnice n. Pop.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</si>
  <si>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OPŽP-SEN zdravod.škola Turnov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</si>
  <si>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zdravod.škola Turnov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</si>
  <si>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>OPŽP SEN - ZŠ speciální Semily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</si>
  <si>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OPŽP SEN - ZŠ speciální Semily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</si>
  <si>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 SEN - domov mládeže SUPŠ Kam. Šenov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</si>
  <si>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</si>
  <si>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MAS 68 - učebna jazyků a IT, SŠHL Frýdlant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</si>
  <si>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MAS 68 - učebna jazyků a IT, SŠHL Frýdlant 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</si>
  <si>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jídelna, tělocvična SŠHL Frýdlant rekuperace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</si>
  <si>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rekuperace - </t>
    </r>
    <r>
      <rPr>
        <sz val="8"/>
        <color indexed="10"/>
        <rFont val="Arial"/>
        <family val="2"/>
        <charset val="238"/>
      </rPr>
      <t>předfinancování LK</t>
    </r>
  </si>
  <si>
    <t>04620361469</t>
  </si>
  <si>
    <r>
      <t xml:space="preserve">OPŽP SEN - ZŠ speciální Semily rekuperace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</si>
  <si>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SEN - ZŠ speciální Semily rekuperace - </t>
    </r>
    <r>
      <rPr>
        <sz val="8"/>
        <color rgb="FFFF0000"/>
        <rFont val="Arial"/>
        <family val="2"/>
        <charset val="238"/>
      </rPr>
      <t>předfinancování LK</t>
    </r>
  </si>
  <si>
    <t>04620381438</t>
  </si>
  <si>
    <r>
      <t xml:space="preserve">IROP II. - COV LK strojírenství a robotiky SPŠT Jablonec n. N.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</si>
  <si>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strojírenství a robotiky SPŠT Jablonec n. N. - </t>
    </r>
    <r>
      <rPr>
        <sz val="8"/>
        <color rgb="FFFF0000"/>
        <rFont val="Arial"/>
        <family val="2"/>
        <charset val="238"/>
      </rPr>
      <t>předfinancování LK</t>
    </r>
  </si>
  <si>
    <t>04620401433</t>
  </si>
  <si>
    <r>
      <t xml:space="preserve">IROP II. - COV LK pro obráb. kovů a vstřik. plastů SŠSSD Liberec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</si>
  <si>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pro obráb. kovů a vstřik. plastů SŠSSD Liberec - </t>
    </r>
    <r>
      <rPr>
        <sz val="8"/>
        <color rgb="FFFF0000"/>
        <rFont val="Arial"/>
        <family val="2"/>
        <charset val="238"/>
      </rPr>
      <t>předfinancování LK</t>
    </r>
  </si>
  <si>
    <r>
      <t>IROP-APOSS - výstavba nových prostor Nová Ves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</si>
  <si>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IROP-APOSS - výstavba nových prostor Nová Ves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</si>
  <si>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Revitalizace dolního centra Liberce - Parkovací dům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</si>
  <si>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Revitalizace dolního centra Liberce - Parkovací dům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</si>
  <si>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04620371401</t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</si>
  <si>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</si>
  <si>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</si>
  <si>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4620421409</t>
  </si>
  <si>
    <r>
      <rPr>
        <sz val="8"/>
        <rFont val="Arial"/>
        <family val="2"/>
        <charset val="238"/>
      </rPr>
      <t>OPŽP FVE Gymnázium Dr. A. Randy Jablonec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</si>
  <si>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OPŽP FVE Gymnázium Dr. A. Randy Jablonec n. N. </t>
    </r>
    <r>
      <rPr>
        <sz val="8"/>
        <color rgb="FFFF0000"/>
        <rFont val="Arial"/>
        <family val="2"/>
        <charset val="238"/>
      </rPr>
      <t xml:space="preserve">- předfinancování LK </t>
    </r>
  </si>
  <si>
    <t>4620441424</t>
  </si>
  <si>
    <r>
      <rPr>
        <sz val="8"/>
        <rFont val="Arial"/>
        <family val="2"/>
        <charset val="238"/>
      </rPr>
      <t xml:space="preserve">IROP II. - COV LK uměleckořemeslné VOŠS s SOŠ Nový Bor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</si>
  <si>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IROP II. - COV LK uměleckořemeslné VOŠS s SOŠ Nový Bor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</si>
  <si>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4620431429</t>
  </si>
  <si>
    <r>
      <rPr>
        <sz val="8"/>
        <rFont val="Arial"/>
        <family val="2"/>
        <charset val="238"/>
      </rPr>
      <t>PD nový objekt Zdravotnické školy v Liberci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</si>
  <si>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PD nový objekt Zdravotnické školy v Liberci </t>
    </r>
    <r>
      <rPr>
        <sz val="8"/>
        <color rgb="FFFF0000"/>
        <rFont val="Arial"/>
        <family val="2"/>
        <charset val="238"/>
      </rPr>
      <t xml:space="preserve">- předfinancování LK </t>
    </r>
  </si>
  <si>
    <t>5620191508</t>
  </si>
  <si>
    <r>
      <rPr>
        <sz val="8"/>
        <rFont val="Arial"/>
        <family val="2"/>
        <charset val="238"/>
      </rPr>
      <t>RAP Transformace – Služby soc. péče Tereza, Benešov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</si>
  <si>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RAP Transformace – Služby soc. péče Tereza, Benešov</t>
    </r>
    <r>
      <rPr>
        <sz val="8"/>
        <color rgb="FFFF0000"/>
        <rFont val="Arial"/>
        <family val="2"/>
        <charset val="238"/>
      </rPr>
      <t xml:space="preserve"> - předfinancování LK </t>
    </r>
  </si>
  <si>
    <t>6620280000</t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</si>
  <si>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</si>
  <si>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FF0000"/>
        <rFont val="Arial"/>
        <family val="2"/>
        <charset val="238"/>
      </rPr>
      <t xml:space="preserve"> - předfinancování LK </t>
    </r>
  </si>
  <si>
    <t>7600130000</t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</si>
  <si>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</si>
  <si>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FF0000"/>
        <rFont val="Arial"/>
        <family val="2"/>
        <charset val="238"/>
      </rPr>
      <t xml:space="preserve"> - předfinancování LK </t>
    </r>
  </si>
  <si>
    <t>14620040000</t>
  </si>
  <si>
    <r>
      <rPr>
        <sz val="8"/>
        <rFont val="Arial"/>
        <family val="2"/>
        <charset val="238"/>
      </rPr>
      <t xml:space="preserve">Revital. dol. centra Lbc - Veget. střecha na park. domě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</si>
  <si>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Revital. dol. centra Lbc - Veget. střecha na park. domě</t>
    </r>
    <r>
      <rPr>
        <sz val="8"/>
        <color rgb="FFFF0000"/>
        <rFont val="Arial"/>
        <family val="2"/>
        <charset val="238"/>
      </rPr>
      <t xml:space="preserve"> - předfinancování LK </t>
    </r>
  </si>
  <si>
    <t>9500301910</t>
  </si>
  <si>
    <t>9500271910</t>
  </si>
  <si>
    <t>9500281910</t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</si>
  <si>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color rgb="FF0000FF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</si>
  <si>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</si>
  <si>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</si>
  <si>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</si>
  <si>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ZZS LK - výjezdová základna a záložní operační středisko Jablonec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</si>
  <si>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 xml:space="preserve">ZZS LK - výjezdová základna a záložní operační středisko Jablonec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</si>
  <si>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ZZS LK - Výstavba výjezd. základny Hrádek n. N</t>
    </r>
    <r>
      <rPr>
        <sz val="8"/>
        <color rgb="FFFF0000"/>
        <rFont val="Arial"/>
        <family val="2"/>
        <charset val="238"/>
      </rPr>
      <t xml:space="preserve">. - předfinancování LK </t>
    </r>
  </si>
  <si>
    <r>
      <rPr>
        <sz val="8"/>
        <rFont val="Arial"/>
        <family val="2"/>
        <charset val="238"/>
      </rPr>
      <t>ZZS LK - Výstavba výjezd. základny Hrádek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</si>
  <si>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t>4620461430</t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</si>
  <si>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</si>
  <si>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</si>
  <si>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t xml:space="preserve">Inkubátor výtvarných talentů 160 - </t>
    </r>
    <r>
      <rPr>
        <sz val="8"/>
        <color indexed="12"/>
        <rFont val="Arial"/>
        <family val="2"/>
        <charset val="238"/>
      </rPr>
      <t>spolufinancování LK</t>
    </r>
  </si>
  <si>
    <t>Oprava Palackého stezky</t>
  </si>
  <si>
    <t>Památky UNESCO - podpora nehmotného dědictví</t>
  </si>
  <si>
    <t>07806720000</t>
  </si>
  <si>
    <t xml:space="preserve">Mezinár.hudební festival Lípa Musica - ARBOR </t>
  </si>
  <si>
    <t>finanční rezerva na vrácení záloh na poplatky za znečišťování ovzduší</t>
  </si>
  <si>
    <t>0853040000</t>
  </si>
  <si>
    <t>0812030000</t>
  </si>
  <si>
    <t>Podpora retence vody v krajině</t>
  </si>
  <si>
    <t>0853030000</t>
  </si>
  <si>
    <t>Podpora zpětného odběru</t>
  </si>
  <si>
    <t>ARCHA 13, ops. - Bitva u Liberce 1757</t>
  </si>
  <si>
    <r>
      <t>MČRT Restaurování historických artefaktů -</t>
    </r>
    <r>
      <rPr>
        <sz val="8"/>
        <color theme="9" tint="-0.499984740745262"/>
        <rFont val="Arial"/>
        <family val="2"/>
        <charset val="238"/>
      </rPr>
      <t xml:space="preserve"> </t>
    </r>
    <r>
      <rPr>
        <sz val="8"/>
        <color theme="9" tint="-0.249977111117893"/>
        <rFont val="Arial"/>
        <family val="2"/>
        <charset val="238"/>
      </rPr>
      <t>NFV - předfinancování LK</t>
    </r>
    <r>
      <rPr>
        <sz val="8"/>
        <color theme="1"/>
        <rFont val="Arial"/>
        <family val="2"/>
        <charset val="238"/>
      </rPr>
      <t/>
    </r>
  </si>
  <si>
    <t>odbor silničního hospodářství</t>
  </si>
  <si>
    <t>21</t>
  </si>
  <si>
    <t>odbor dopravní obslužnosti</t>
  </si>
  <si>
    <t>VÝZNAMNÉ AKCE</t>
  </si>
  <si>
    <t>SALDO ROZPOČTU</t>
  </si>
  <si>
    <t>ZDROJE (příjmy a financování)  kraje CELKEM</t>
  </si>
  <si>
    <t>silniční hospodářství</t>
  </si>
  <si>
    <t>dopravní obslužnost</t>
  </si>
  <si>
    <t>významné akce</t>
  </si>
  <si>
    <t>1. Výdajové kapitoly rozpočtu kraje na rok 2022</t>
  </si>
  <si>
    <t>ORJ 18 - oddělení sekretariátu ředitele</t>
  </si>
  <si>
    <t>029101</t>
  </si>
  <si>
    <t>029102</t>
  </si>
  <si>
    <t>029103</t>
  </si>
  <si>
    <t>029104</t>
  </si>
  <si>
    <t>mezinárodní spolupráce</t>
  </si>
  <si>
    <t>0170028</t>
  </si>
  <si>
    <t>0170029</t>
  </si>
  <si>
    <t>02630080000</t>
  </si>
  <si>
    <t>09500151907</t>
  </si>
  <si>
    <t>0990750000</t>
  </si>
  <si>
    <t xml:space="preserve">NsP Česká Lípa, a.s.-příplatek mimo základní kapitál na projekty směřující k modernizaci objektů a vybavení </t>
  </si>
  <si>
    <t>0990765001 0990775004 0990780000</t>
  </si>
  <si>
    <t>Majetkový vstup LK do MMN Jilemnice a.s. - Kupní smlouvy o převodu akcií, Smlouva příplatek mimo základní kapitál</t>
  </si>
  <si>
    <t xml:space="preserve">Krajská správa silnic LK p.o. - realizace příkazní smlouvy Silnice LK a.s. na ZIMNÍ ÚDRŽBU </t>
  </si>
  <si>
    <t xml:space="preserve">Krajská správa silnic LK p.o. - realizace příkazní smlouvy Silnice LK a.s. na BĚŽNOU ÚDRŽBU </t>
  </si>
  <si>
    <t>0614010000</t>
  </si>
  <si>
    <t>06800944044</t>
  </si>
  <si>
    <t>v kap. 920 06</t>
  </si>
  <si>
    <t>z kap. 917 06</t>
  </si>
  <si>
    <t>0686120000</t>
  </si>
  <si>
    <t>0690940000</t>
  </si>
  <si>
    <t>ZŠ a MŠ logopedická, Liberec, E.Krásnohorské 921</t>
  </si>
  <si>
    <t>0487180000</t>
  </si>
  <si>
    <t>0487190000</t>
  </si>
  <si>
    <t xml:space="preserve">Liberecká sportovní a tělovýchovná organizace, o.s., Liberec - Sport Film Liberec </t>
  </si>
  <si>
    <t>SKI KLUB JIZERSKÁ PADESÁTKA z.s., IČ: 41324471 - Jizerská padesátka</t>
  </si>
  <si>
    <t>AC Turnov, z.s.,IČ: 00527271 - Memoriál Ludvíka Daňka</t>
  </si>
  <si>
    <t>PAKLI SPORT KLUB, Jablonné v/P, IČ: 70226130 - International MTB marathon Malevil Cup</t>
  </si>
  <si>
    <t>TJ Doksy z.s. - EURO HRY Doksy</t>
  </si>
  <si>
    <t>Cesta za snem, z.s. - Handy Cyklo Maraton</t>
  </si>
  <si>
    <t>TJ LIAZ Jablonec n/Nisou, IČO: 14864991 - Jablonecká hala</t>
  </si>
  <si>
    <t>SFM, s.r.o., IČO: 44568118 - Sport Live</t>
  </si>
  <si>
    <t>TERRA SPORT s.r.o., IČO: 01626761-ČT AUTHOR CUP</t>
  </si>
  <si>
    <t>Liberecký tenisový klub z.s., IČO: 44224087 - Mezinárodní tenisový turnaj Svijany Open</t>
  </si>
  <si>
    <t>Revelations z.s., IČO:02202808 - JBC 4X Revelations - závody světového poháru ve fourcrossu horských kol</t>
  </si>
  <si>
    <t>Macha Lake, z.s., IČO: 06519598 - Macha Lake Open</t>
  </si>
  <si>
    <t>Nadační fond Severočeských olympioniků, IČO: 28740297 - Setkání olympioniků</t>
  </si>
  <si>
    <t>AUTOKLUB BOHEMIA SPORT v AČR, IČO: 75057930 - Rally Bohemia</t>
  </si>
  <si>
    <t>SpinFit Liberec z.s., IČO:46746668 - SpinFit dětský MTB cup Libereckého kraje</t>
  </si>
  <si>
    <t>Sport Česká Lípa, p.o., IČO: 75045176 - City Cross Run&amp;Walk</t>
  </si>
  <si>
    <t>Tempo Team Prague s.r.o., IČO: 25107615-Run Czech - Mattoni Liberec Nature Run</t>
  </si>
  <si>
    <t>04801926045</t>
  </si>
  <si>
    <t>Pražský inovační institut, z.ú. - Nástroje pro podporu DVPP</t>
  </si>
  <si>
    <t xml:space="preserve">OPVVV - Strategické plánování rozvoje vzdělávací soustavy LK - spolufinancování LK </t>
  </si>
  <si>
    <t>OPVVV - Strategické plánování rozvoje vzdělávací soustavy LK - financování LK</t>
  </si>
  <si>
    <t>OPVVV - Naplňování krajského akčního plánu rozvoje vzdělávání LK II. (NAKAP LK II) -  spolufinancování LK</t>
  </si>
  <si>
    <t xml:space="preserve">OPVVV - Naplňování krajského akčního plánu rozvoje vzdělávání LK II. (NAKAP LK II) -  předfinancování LK </t>
  </si>
  <si>
    <t xml:space="preserve">Strategické plánování rozvoje vzdělávací soustavy LK II - spolufinancování LK </t>
  </si>
  <si>
    <t>Strategické plánování rozvoje vzdělávací soustavy LK II - předfinancování LK</t>
  </si>
  <si>
    <t xml:space="preserve">4.1. Program volnočasových aktivit </t>
  </si>
  <si>
    <t>4.3. Program Specifická primární prevence rizikového chování</t>
  </si>
  <si>
    <t>4.4. Program Soutěže a podpora talentovaných dětí a mládeže</t>
  </si>
  <si>
    <t>4.7. Program Podpora kompenzačních pomůcek pro žáky s podpůrnými opatřeními</t>
  </si>
  <si>
    <t>UR 2021 / očekávaná skutečnost</t>
  </si>
  <si>
    <t>Botanická zahrada Liberec-LK</t>
  </si>
  <si>
    <t>0831020000</t>
  </si>
  <si>
    <t>0853050000</t>
  </si>
  <si>
    <t>Bezpečné uskladnění odpadů</t>
  </si>
  <si>
    <t>0850140000</t>
  </si>
  <si>
    <t>08700820000</t>
  </si>
  <si>
    <t>08700850000</t>
  </si>
  <si>
    <t>Podpora regionálních aktivit v oblasti zemědělství</t>
  </si>
  <si>
    <t>08700830000</t>
  </si>
  <si>
    <t>08700840000</t>
  </si>
  <si>
    <t>0864100000</t>
  </si>
  <si>
    <t>0864110000</t>
  </si>
  <si>
    <t>3240210000</t>
  </si>
  <si>
    <t>Finanční rezerva PO</t>
  </si>
  <si>
    <t>Individuální dotace do rodinné politiky</t>
  </si>
  <si>
    <t>05700080000</t>
  </si>
  <si>
    <t>metodická pomoc obcím - veřejné opatrovnictví</t>
  </si>
  <si>
    <t>koordinátor pro protidrogovou politiku</t>
  </si>
  <si>
    <t>0563000000</t>
  </si>
  <si>
    <t>procesy střednědobého plánování</t>
  </si>
  <si>
    <t>Spolufinancování kapacit sociálních služeb kde objednavatelem je LK</t>
  </si>
  <si>
    <t>0548070000</t>
  </si>
  <si>
    <t>Asociace krajů - setkání</t>
  </si>
  <si>
    <t>Aktivity k Mezinárodnímu dni seniorů/rodiny</t>
  </si>
  <si>
    <t>zabezpečení psychologických a lékařských posudků pro náhradní rodinnou péči</t>
  </si>
  <si>
    <t>07501481705</t>
  </si>
  <si>
    <t>07501490000</t>
  </si>
  <si>
    <t>07806862001</t>
  </si>
  <si>
    <t>07806872001</t>
  </si>
  <si>
    <t>Naivní divadlo - doprava dětí na představení</t>
  </si>
  <si>
    <t>07806880000</t>
  </si>
  <si>
    <t>9620111910</t>
  </si>
  <si>
    <t>5015000000</t>
  </si>
  <si>
    <t>audity + EFQM</t>
  </si>
  <si>
    <t>u č.a.1590030000</t>
  </si>
  <si>
    <t>ÚČELOVÉ NEINVESTIČNÍ DOTACE NA ŠKOLSTVÍ</t>
  </si>
  <si>
    <t>LIBERECKÝ KRAJ</t>
  </si>
  <si>
    <t>l i s t o p a d    2 0 2 1</t>
  </si>
  <si>
    <t>kap.</t>
  </si>
  <si>
    <t>rozpočtové kapitoly kraje</t>
  </si>
  <si>
    <t>SVR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</si>
  <si>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</si>
  <si>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</si>
  <si>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</si>
  <si>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</si>
  <si>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</si>
  <si>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</si>
  <si>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účelové neinvestiční dotace v resortu školství</t>
  </si>
  <si>
    <t>ekonomický odbor (EO)</t>
  </si>
  <si>
    <t>odbor školství, mládeže, tělovýchovy a sportu (OŠMTS)</t>
  </si>
  <si>
    <t>odbor sociálních věcí (OSV)</t>
  </si>
  <si>
    <t>účelové investiční dotace v resortu školství</t>
  </si>
  <si>
    <t>odbor kultury, památkové péče a cestovního ruchu (OKPPCR)</t>
  </si>
  <si>
    <t>spolufinancování EU</t>
  </si>
  <si>
    <t>odbor životního prostředí a zemědělství (OŽPZ)</t>
  </si>
  <si>
    <t>odbor zdravotnictví (OZ)</t>
  </si>
  <si>
    <t xml:space="preserve">sociální fond </t>
  </si>
  <si>
    <t>odbor územního plánování a stavebného řádu (OÚPSŘ)</t>
  </si>
  <si>
    <t xml:space="preserve">odbor informatiky (OI) </t>
  </si>
  <si>
    <t>fond ochrany vod</t>
  </si>
  <si>
    <t>13</t>
  </si>
  <si>
    <t>odbor investic a správy nemovitého majetku (OISNM)</t>
  </si>
  <si>
    <t>odbor kancelář ředitele (OKŘ)</t>
  </si>
  <si>
    <t>oddělení sekretariátu ředitele (OSŘ)</t>
  </si>
  <si>
    <t>oddělení veřejných zakázek (VZ)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</si>
  <si>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</si>
  <si>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</si>
  <si>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</si>
  <si>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</si>
  <si>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</si>
  <si>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</si>
  <si>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</si>
  <si>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</si>
  <si>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Seznam použitých zkratek a číselníků v rozpočtu Libereckého kraje na rok 2022</t>
  </si>
  <si>
    <t>schválený rozpočet kraje na rok 2021</t>
  </si>
  <si>
    <t>upravený rozpočet kraje 2020 k 30. 09. 2021</t>
  </si>
  <si>
    <t>návrh rozpočtu kraje na rok 2022</t>
  </si>
  <si>
    <t>Střednědobý výhled rozpočtu LK na období let 2022 - 2025</t>
  </si>
  <si>
    <t>odbor silničního hospodářství (OSH)</t>
  </si>
  <si>
    <t>odbor dopravní obslužnosti (ODO)</t>
  </si>
  <si>
    <t>právní odbor (PO)</t>
  </si>
  <si>
    <t xml:space="preserve">správní odbor (SO) </t>
  </si>
  <si>
    <t>L i b e r e c k ý   k r a j</t>
  </si>
  <si>
    <t>Příjmy rozpočtu kraje 2022</t>
  </si>
  <si>
    <t xml:space="preserve">u k a z a t e l </t>
  </si>
  <si>
    <t>Příjmy a finanční zdroje Libereckého kraje  celkem</t>
  </si>
  <si>
    <t>běžné (neinvestiční) příjmy celkem</t>
  </si>
  <si>
    <t>kapitálové (investiční) příjmy celkem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</si>
  <si>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</si>
  <si>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</si>
  <si>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</si>
  <si>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</si>
  <si>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</si>
  <si>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</si>
  <si>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</si>
  <si>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zapojení disponibilních prostředků předchozích období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</si>
  <si>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</si>
  <si>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</si>
  <si>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</si>
  <si>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</si>
  <si>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</si>
  <si>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</si>
  <si>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</si>
  <si>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</si>
  <si>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</si>
  <si>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</si>
  <si>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</si>
  <si>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</si>
  <si>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</si>
  <si>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</si>
  <si>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</si>
  <si>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</si>
  <si>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</si>
  <si>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</si>
  <si>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</si>
  <si>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</si>
  <si>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</si>
  <si>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</si>
  <si>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</si>
  <si>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</si>
  <si>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</si>
  <si>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</si>
  <si>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</si>
  <si>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</si>
  <si>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</si>
  <si>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>Příjmy a finanční zdroje kraje celkem</t>
  </si>
  <si>
    <t>Příjmy a finanční zdroje rozpočtu 2022 - závazné ukazatele</t>
  </si>
  <si>
    <t>Příjmy a finanční zdroje rozpočtu 2022 - specifické ukazatele</t>
  </si>
  <si>
    <t>nedaňové příjmy - odvody PO v resortu kultury - pouze ZOO Liberec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</si>
  <si>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</si>
  <si>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</si>
  <si>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</si>
  <si>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</si>
  <si>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</si>
  <si>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</si>
  <si>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</si>
  <si>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</si>
  <si>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</si>
  <si>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</si>
  <si>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</si>
  <si>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</si>
  <si>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</si>
  <si>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</si>
  <si>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</si>
  <si>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</si>
  <si>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ostatní daňové příjmy</t>
  </si>
  <si>
    <t>poplatky za znečišťování ovzduší</t>
  </si>
  <si>
    <t>poplatek za odebrané množství podzemní vody</t>
  </si>
  <si>
    <t>odvody PO v resortu školství, mládeže, tělovýchovy a sportu</t>
  </si>
  <si>
    <t>odvody PO v resortu rozvoje venkova, zemědělství a ŽP</t>
  </si>
  <si>
    <t>příjmy z úroků z  bankovních účtů</t>
  </si>
  <si>
    <t>ostatní příjmy z vlastní činnosti - věcná břemena</t>
  </si>
  <si>
    <t>přijaté sankční platby</t>
  </si>
  <si>
    <t>příspěvky na dopravní obslužnost od ostatních přispěvatelů</t>
  </si>
  <si>
    <t>digitální mapy veřejné správy</t>
  </si>
  <si>
    <t>příjmy z pronájmu ostat.nemovitostí a jejich částí, budova KÚ LK, budovy E a D, pronájmy a energie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</si>
  <si>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</si>
  <si>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</si>
  <si>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</si>
  <si>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</si>
  <si>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změna stavu krátkodobých prostředků na bankovních účtech</t>
  </si>
  <si>
    <t>Příjmy a finanční zdroje rozpočtu 2022 - dílčí ukazatele</t>
  </si>
  <si>
    <t>příjmy z přeúčtování energií a služeb v souvislosti s pronájmy budov E a D</t>
  </si>
  <si>
    <t>Výdaje rozpočtu kraje 2022</t>
  </si>
  <si>
    <t>ostatní nedaňové příjmy - příspěvky od ostatních přispěvatelů</t>
  </si>
  <si>
    <t>0590980000</t>
  </si>
  <si>
    <t>05501780000</t>
  </si>
  <si>
    <t>Rozpočet Libereckého kraje                                           na rok 2022</t>
  </si>
  <si>
    <t>Limity v rozpočtu 2022</t>
  </si>
  <si>
    <t>04503221497</t>
  </si>
  <si>
    <t>0305040000</t>
  </si>
  <si>
    <t>Požadavky resortů do SVR na rok 2022</t>
  </si>
  <si>
    <t>ZK schválený SVR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</si>
</sst>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0.00000"/>
    <numFmt numFmtId="166" formatCode="#,##0.000"/>
    <numFmt numFmtId="167" formatCode="#,##0.00;[Red]#,##0.00"/>
    <numFmt numFmtId="168" formatCode="#,##0.00000"/>
  </numFmts>
  <fonts count="9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80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"/>
      <color indexed="16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b/>
      <sz val="11"/>
      <color rgb="FF0000FF"/>
      <name val="Calibri"/>
      <family val="2"/>
      <charset val="238"/>
      <scheme val="minor"/>
    </font>
    <font>
      <b/>
      <sz val="8"/>
      <color indexed="6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family val="2"/>
      <charset val="238"/>
    </font>
    <font>
      <b/>
      <sz val="7"/>
      <color rgb="FF800000"/>
      <name val="Arial"/>
      <family val="2"/>
      <charset val="238"/>
    </font>
    <font>
      <sz val="14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color theme="9" tint="-0.499984740745262"/>
      <name val="Arial"/>
      <family val="2"/>
      <charset val="238"/>
    </font>
    <font>
      <b/>
      <sz val="8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family val="2"/>
      <charset val="238"/>
    </font>
    <font>
      <sz val="9"/>
      <color rgb="FF0000FF"/>
      <name val="Calibri"/>
      <family val="2"/>
      <charset val="238"/>
      <scheme val="minor"/>
    </font>
    <font>
      <sz val="9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8"/>
      <color rgb="FF000080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rgb="FF0000FF"/>
      <name val="Arial CE"/>
      <charset val="238"/>
    </font>
    <font>
      <b/>
      <sz val="14"/>
      <name val="Arial CE"/>
      <charset val="238"/>
    </font>
    <font>
      <b/>
      <sz val="8"/>
      <color rgb="FF0000FF"/>
      <name val="Arial"/>
      <family val="2"/>
    </font>
    <font>
      <sz val="6"/>
      <name val="Arial"/>
      <family val="2"/>
      <charset val="238"/>
    </font>
    <font>
      <sz val="8"/>
      <color theme="9" tint="-0.249977111117893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b/>
      <i/>
      <sz val="8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sz val="8"/>
      <color theme="0" tint="-0.499984740745262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</borders>
  <cellStyleXfs count="4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56" fillId="0" borderId="0"/>
    <xf numFmtId="0" fontId="2" fillId="0" borderId="0"/>
    <xf numFmtId="0" fontId="2" fillId="0" borderId="0"/>
    <xf numFmtId="0" fontId="48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17">
    <xf numFmtId="0" fontId="0" fillId="0" borderId="0" xfId="0"/>
    <xf numFmtId="0" fontId="2" fillId="0" borderId="0" xfId="1"/>
    <xf numFmtId="0" fontId="2" fillId="0" borderId="0" xfId="1" applyFill="1"/>
    <xf numFmtId="0" fontId="4" fillId="0" borderId="0" xfId="2" applyFont="1" applyAlignment="1"/>
    <xf numFmtId="0" fontId="2" fillId="0" borderId="0" xfId="2"/>
    <xf numFmtId="49" fontId="4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4" fontId="6" fillId="0" borderId="1" xfId="3" applyNumberFormat="1" applyFont="1" applyFill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" fontId="8" fillId="2" borderId="4" xfId="1" applyNumberFormat="1" applyFont="1" applyFill="1" applyBorder="1" applyAlignment="1">
      <alignment vertical="center" wrapText="1"/>
    </xf>
    <xf numFmtId="4" fontId="12" fillId="0" borderId="6" xfId="1" applyNumberFormat="1" applyFont="1" applyFill="1" applyBorder="1" applyAlignment="1">
      <alignment horizontal="center" vertical="center" wrapText="1"/>
    </xf>
    <xf numFmtId="4" fontId="13" fillId="0" borderId="7" xfId="1" applyNumberFormat="1" applyFont="1" applyFill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4" fontId="10" fillId="2" borderId="9" xfId="1" applyNumberFormat="1" applyFont="1" applyFill="1" applyBorder="1" applyAlignment="1">
      <alignment vertical="center" wrapText="1"/>
    </xf>
    <xf numFmtId="4" fontId="12" fillId="0" borderId="11" xfId="1" applyNumberFormat="1" applyFont="1" applyFill="1" applyBorder="1" applyAlignment="1">
      <alignment horizontal="center" vertical="center" wrapText="1"/>
    </xf>
    <xf numFmtId="4" fontId="13" fillId="0" borderId="12" xfId="1" applyNumberFormat="1" applyFont="1" applyFill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4" fontId="10" fillId="2" borderId="14" xfId="1" applyNumberFormat="1" applyFont="1" applyFill="1" applyBorder="1" applyAlignment="1">
      <alignment vertical="center" wrapText="1"/>
    </xf>
    <xf numFmtId="49" fontId="6" fillId="0" borderId="16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49" fontId="13" fillId="0" borderId="17" xfId="2" applyNumberFormat="1" applyFont="1" applyFill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49" fontId="10" fillId="0" borderId="7" xfId="2" applyNumberFormat="1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3" fontId="15" fillId="0" borderId="0" xfId="1" applyNumberFormat="1" applyFont="1" applyFill="1"/>
    <xf numFmtId="49" fontId="13" fillId="0" borderId="18" xfId="2" applyNumberFormat="1" applyFont="1" applyFill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49" fontId="10" fillId="0" borderId="20" xfId="2" applyNumberFormat="1" applyFont="1" applyFill="1" applyBorder="1" applyAlignment="1">
      <alignment horizontal="center" vertical="center" wrapText="1"/>
    </xf>
    <xf numFmtId="0" fontId="13" fillId="0" borderId="20" xfId="1" applyFont="1" applyBorder="1" applyAlignment="1">
      <alignment horizontal="left" vertical="center" wrapText="1"/>
    </xf>
    <xf numFmtId="4" fontId="10" fillId="2" borderId="21" xfId="1" applyNumberFormat="1" applyFont="1" applyFill="1" applyBorder="1" applyAlignment="1">
      <alignment vertical="center" wrapText="1"/>
    </xf>
    <xf numFmtId="3" fontId="15" fillId="0" borderId="0" xfId="1" applyNumberFormat="1" applyFont="1"/>
    <xf numFmtId="49" fontId="10" fillId="0" borderId="19" xfId="2" applyNumberFormat="1" applyFont="1" applyFill="1" applyBorder="1" applyAlignment="1">
      <alignment horizontal="center" vertical="center" wrapText="1"/>
    </xf>
    <xf numFmtId="49" fontId="13" fillId="0" borderId="23" xfId="2" applyNumberFormat="1" applyFont="1" applyFill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49" fontId="10" fillId="0" borderId="24" xfId="2" applyNumberFormat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 wrapText="1"/>
    </xf>
    <xf numFmtId="4" fontId="10" fillId="2" borderId="26" xfId="1" applyNumberFormat="1" applyFont="1" applyFill="1" applyBorder="1" applyAlignment="1">
      <alignment vertical="center" wrapText="1"/>
    </xf>
    <xf numFmtId="49" fontId="13" fillId="0" borderId="28" xfId="2" applyNumberFormat="1" applyFont="1" applyFill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49" fontId="10" fillId="0" borderId="30" xfId="2" applyNumberFormat="1" applyFont="1" applyFill="1" applyBorder="1" applyAlignment="1">
      <alignment horizontal="center" vertical="center" wrapText="1"/>
    </xf>
    <xf numFmtId="0" fontId="13" fillId="0" borderId="30" xfId="2" applyFont="1" applyBorder="1" applyAlignment="1">
      <alignment horizontal="left" vertical="center" wrapText="1"/>
    </xf>
    <xf numFmtId="4" fontId="10" fillId="2" borderId="31" xfId="1" applyNumberFormat="1" applyFont="1" applyFill="1" applyBorder="1" applyAlignment="1">
      <alignment vertical="center" wrapText="1"/>
    </xf>
    <xf numFmtId="4" fontId="13" fillId="0" borderId="33" xfId="1" applyNumberFormat="1" applyFont="1" applyFill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49" fontId="10" fillId="0" borderId="33" xfId="2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/>
    </xf>
    <xf numFmtId="4" fontId="10" fillId="2" borderId="35" xfId="1" applyNumberFormat="1" applyFont="1" applyFill="1" applyBorder="1" applyAlignment="1">
      <alignment vertical="center" wrapText="1"/>
    </xf>
    <xf numFmtId="49" fontId="13" fillId="0" borderId="37" xfId="2" applyNumberFormat="1" applyFont="1" applyFill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49" fontId="10" fillId="0" borderId="33" xfId="2" applyNumberFormat="1" applyFont="1" applyFill="1" applyBorder="1" applyAlignment="1">
      <alignment horizontal="center" vertical="center" wrapText="1"/>
    </xf>
    <xf numFmtId="0" fontId="13" fillId="0" borderId="30" xfId="1" applyFont="1" applyBorder="1" applyAlignment="1">
      <alignment horizontal="left" vertical="center" wrapText="1"/>
    </xf>
    <xf numFmtId="49" fontId="13" fillId="0" borderId="38" xfId="2" applyNumberFormat="1" applyFont="1" applyFill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49" fontId="10" fillId="0" borderId="12" xfId="2" applyNumberFormat="1" applyFont="1" applyFill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49" fontId="10" fillId="0" borderId="19" xfId="2" applyNumberFormat="1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10" fillId="0" borderId="29" xfId="2" applyNumberFormat="1" applyFont="1" applyBorder="1" applyAlignment="1">
      <alignment horizontal="center" vertical="center" wrapText="1"/>
    </xf>
    <xf numFmtId="49" fontId="17" fillId="5" borderId="16" xfId="2" applyNumberFormat="1" applyFont="1" applyFill="1" applyBorder="1" applyAlignment="1">
      <alignment horizontal="center" vertical="center" wrapText="1"/>
    </xf>
    <xf numFmtId="4" fontId="17" fillId="6" borderId="4" xfId="1" applyNumberFormat="1" applyFont="1" applyFill="1" applyBorder="1" applyAlignment="1">
      <alignment horizontal="right" vertical="center" wrapText="1"/>
    </xf>
    <xf numFmtId="0" fontId="18" fillId="0" borderId="0" xfId="1" applyFont="1"/>
    <xf numFmtId="4" fontId="17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0" fontId="4" fillId="0" borderId="0" xfId="2" applyFont="1" applyFill="1" applyAlignment="1"/>
    <xf numFmtId="4" fontId="10" fillId="0" borderId="0" xfId="0" applyNumberFormat="1" applyFont="1" applyFill="1" applyBorder="1"/>
    <xf numFmtId="0" fontId="2" fillId="0" borderId="0" xfId="1" applyFill="1" applyBorder="1"/>
    <xf numFmtId="0" fontId="4" fillId="0" borderId="0" xfId="2" applyFont="1" applyFill="1" applyBorder="1" applyAlignment="1"/>
    <xf numFmtId="0" fontId="8" fillId="0" borderId="0" xfId="4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vertical="center" wrapText="1"/>
    </xf>
    <xf numFmtId="4" fontId="8" fillId="0" borderId="0" xfId="1" applyNumberFormat="1" applyFont="1" applyFill="1" applyBorder="1" applyAlignment="1">
      <alignment vertical="center" wrapText="1"/>
    </xf>
    <xf numFmtId="4" fontId="2" fillId="0" borderId="0" xfId="1" applyNumberFormat="1" applyFill="1" applyBorder="1"/>
    <xf numFmtId="0" fontId="3" fillId="0" borderId="0" xfId="5" applyFont="1" applyFill="1" applyAlignment="1"/>
    <xf numFmtId="49" fontId="19" fillId="0" borderId="0" xfId="2" applyNumberFormat="1" applyFont="1" applyFill="1" applyBorder="1" applyAlignment="1"/>
    <xf numFmtId="0" fontId="8" fillId="8" borderId="4" xfId="4" applyFont="1" applyFill="1" applyBorder="1" applyAlignment="1">
      <alignment horizontal="center" vertical="center" wrapText="1"/>
    </xf>
    <xf numFmtId="4" fontId="6" fillId="8" borderId="4" xfId="1" applyNumberFormat="1" applyFont="1" applyFill="1" applyBorder="1" applyAlignment="1">
      <alignment vertical="center" wrapText="1"/>
    </xf>
    <xf numFmtId="4" fontId="8" fillId="8" borderId="9" xfId="1" applyNumberFormat="1" applyFont="1" applyFill="1" applyBorder="1" applyAlignment="1">
      <alignment vertical="center" wrapText="1"/>
    </xf>
    <xf numFmtId="4" fontId="8" fillId="8" borderId="14" xfId="1" applyNumberFormat="1" applyFont="1" applyFill="1" applyBorder="1" applyAlignment="1">
      <alignment vertical="center" wrapText="1"/>
    </xf>
    <xf numFmtId="4" fontId="8" fillId="8" borderId="21" xfId="1" applyNumberFormat="1" applyFont="1" applyFill="1" applyBorder="1" applyAlignment="1">
      <alignment vertical="center" wrapText="1"/>
    </xf>
    <xf numFmtId="4" fontId="8" fillId="8" borderId="26" xfId="1" applyNumberFormat="1" applyFont="1" applyFill="1" applyBorder="1" applyAlignment="1">
      <alignment vertical="center" wrapText="1"/>
    </xf>
    <xf numFmtId="4" fontId="8" fillId="8" borderId="31" xfId="1" applyNumberFormat="1" applyFont="1" applyFill="1" applyBorder="1" applyAlignment="1">
      <alignment vertical="center" wrapText="1"/>
    </xf>
    <xf numFmtId="4" fontId="8" fillId="8" borderId="35" xfId="1" applyNumberFormat="1" applyFont="1" applyFill="1" applyBorder="1" applyAlignment="1">
      <alignment vertical="center" wrapText="1"/>
    </xf>
    <xf numFmtId="0" fontId="2" fillId="0" borderId="0" xfId="6"/>
    <xf numFmtId="4" fontId="2" fillId="0" borderId="0" xfId="6" applyNumberFormat="1"/>
    <xf numFmtId="0" fontId="10" fillId="0" borderId="0" xfId="6" applyFont="1" applyAlignment="1">
      <alignment horizontal="right"/>
    </xf>
    <xf numFmtId="0" fontId="10" fillId="0" borderId="0" xfId="6" applyFont="1"/>
    <xf numFmtId="0" fontId="20" fillId="0" borderId="0" xfId="6" applyFont="1" applyAlignment="1"/>
    <xf numFmtId="0" fontId="3" fillId="0" borderId="0" xfId="6" applyFont="1" applyAlignment="1">
      <alignment horizontal="center"/>
    </xf>
    <xf numFmtId="4" fontId="3" fillId="0" borderId="0" xfId="6" applyNumberFormat="1" applyFont="1" applyAlignment="1">
      <alignment horizontal="center"/>
    </xf>
    <xf numFmtId="0" fontId="15" fillId="0" borderId="0" xfId="6" applyFont="1" applyAlignment="1"/>
    <xf numFmtId="0" fontId="15" fillId="0" borderId="0" xfId="6" applyFont="1" applyAlignment="1">
      <alignment horizontal="center"/>
    </xf>
    <xf numFmtId="4" fontId="15" fillId="0" borderId="0" xfId="6" applyNumberFormat="1" applyFont="1" applyAlignment="1">
      <alignment horizontal="center"/>
    </xf>
    <xf numFmtId="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18" fillId="0" borderId="46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8" fillId="0" borderId="8" xfId="6" applyNumberFormat="1" applyFont="1" applyBorder="1" applyAlignment="1">
      <alignment horizontal="center" vertical="center"/>
    </xf>
    <xf numFmtId="0" fontId="2" fillId="0" borderId="0" xfId="6" applyAlignment="1">
      <alignment vertical="center"/>
    </xf>
    <xf numFmtId="4" fontId="10" fillId="0" borderId="0" xfId="6" applyNumberFormat="1" applyFont="1" applyAlignment="1">
      <alignment vertical="center"/>
    </xf>
    <xf numFmtId="0" fontId="10" fillId="0" borderId="47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4" fontId="10" fillId="0" borderId="13" xfId="6" applyNumberFormat="1" applyFont="1" applyBorder="1" applyAlignment="1">
      <alignment horizontal="center" vertical="center" wrapText="1"/>
    </xf>
    <xf numFmtId="0" fontId="2" fillId="0" borderId="0" xfId="6" applyAlignment="1">
      <alignment vertical="center" wrapText="1"/>
    </xf>
    <xf numFmtId="4" fontId="10" fillId="0" borderId="0" xfId="6" applyNumberFormat="1" applyFont="1" applyAlignment="1">
      <alignment vertical="center" wrapText="1"/>
    </xf>
    <xf numFmtId="4" fontId="2" fillId="0" borderId="0" xfId="6" applyNumberFormat="1" applyAlignment="1">
      <alignment vertical="center" wrapText="1"/>
    </xf>
    <xf numFmtId="0" fontId="18" fillId="0" borderId="9" xfId="6" applyFont="1" applyBorder="1" applyAlignment="1">
      <alignment vertical="center"/>
    </xf>
    <xf numFmtId="4" fontId="18" fillId="0" borderId="46" xfId="6" applyNumberFormat="1" applyFont="1" applyBorder="1" applyAlignment="1">
      <alignment vertical="center"/>
    </xf>
    <xf numFmtId="4" fontId="18" fillId="0" borderId="8" xfId="6" applyNumberFormat="1" applyFont="1" applyBorder="1" applyAlignment="1">
      <alignment vertical="center"/>
    </xf>
    <xf numFmtId="0" fontId="21" fillId="0" borderId="0" xfId="6" applyFont="1" applyFill="1" applyAlignment="1">
      <alignment vertical="center"/>
    </xf>
    <xf numFmtId="165" fontId="2" fillId="0" borderId="0" xfId="6" applyNumberFormat="1" applyAlignment="1">
      <alignment vertical="center"/>
    </xf>
    <xf numFmtId="0" fontId="18" fillId="0" borderId="21" xfId="6" applyFont="1" applyBorder="1" applyAlignment="1">
      <alignment vertical="center"/>
    </xf>
    <xf numFmtId="4" fontId="18" fillId="0" borderId="48" xfId="6" applyNumberFormat="1" applyFont="1" applyFill="1" applyBorder="1" applyAlignment="1">
      <alignment vertical="center"/>
    </xf>
    <xf numFmtId="4" fontId="18" fillId="0" borderId="19" xfId="6" applyNumberFormat="1" applyFont="1" applyFill="1" applyBorder="1" applyAlignment="1">
      <alignment vertical="center"/>
    </xf>
    <xf numFmtId="4" fontId="2" fillId="0" borderId="0" xfId="6" applyNumberFormat="1" applyAlignment="1">
      <alignment vertical="center"/>
    </xf>
    <xf numFmtId="0" fontId="18" fillId="0" borderId="21" xfId="6" applyFont="1" applyFill="1" applyBorder="1" applyAlignment="1">
      <alignment vertical="center"/>
    </xf>
    <xf numFmtId="4" fontId="18" fillId="0" borderId="20" xfId="6" applyNumberFormat="1" applyFont="1" applyFill="1" applyBorder="1" applyAlignment="1">
      <alignment vertical="center"/>
    </xf>
    <xf numFmtId="4" fontId="18" fillId="0" borderId="0" xfId="6" applyNumberFormat="1" applyFont="1" applyFill="1" applyBorder="1" applyAlignment="1">
      <alignment vertical="center"/>
    </xf>
    <xf numFmtId="0" fontId="0" fillId="0" borderId="0" xfId="6" applyFont="1" applyAlignment="1">
      <alignment vertical="center"/>
    </xf>
    <xf numFmtId="4" fontId="18" fillId="0" borderId="48" xfId="6" applyNumberFormat="1" applyFont="1" applyBorder="1" applyAlignment="1">
      <alignment vertical="center"/>
    </xf>
    <xf numFmtId="4" fontId="18" fillId="0" borderId="19" xfId="6" applyNumberFormat="1" applyFont="1" applyBorder="1" applyAlignment="1">
      <alignment vertical="center"/>
    </xf>
    <xf numFmtId="0" fontId="18" fillId="9" borderId="4" xfId="6" applyFont="1" applyFill="1" applyBorder="1" applyAlignment="1">
      <alignment vertical="center"/>
    </xf>
    <xf numFmtId="4" fontId="18" fillId="9" borderId="50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4" fontId="10" fillId="0" borderId="0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" fontId="10" fillId="0" borderId="0" xfId="6" applyNumberFormat="1" applyFont="1"/>
    <xf numFmtId="4" fontId="15" fillId="0" borderId="0" xfId="6" applyNumberFormat="1" applyFont="1" applyAlignment="1"/>
    <xf numFmtId="0" fontId="10" fillId="0" borderId="8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2" fillId="10" borderId="9" xfId="6" applyFont="1" applyFill="1" applyBorder="1" applyAlignment="1">
      <alignment horizontal="center" vertical="center"/>
    </xf>
    <xf numFmtId="0" fontId="10" fillId="0" borderId="12" xfId="6" applyFont="1" applyBorder="1" applyAlignment="1">
      <alignment horizontal="center" vertical="center" wrapText="1"/>
    </xf>
    <xf numFmtId="0" fontId="12" fillId="10" borderId="49" xfId="6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4" fontId="18" fillId="0" borderId="51" xfId="6" applyNumberFormat="1" applyFont="1" applyBorder="1" applyAlignment="1">
      <alignment vertical="center"/>
    </xf>
    <xf numFmtId="4" fontId="18" fillId="0" borderId="29" xfId="6" applyNumberFormat="1" applyFont="1" applyBorder="1" applyAlignment="1">
      <alignment vertical="center"/>
    </xf>
    <xf numFmtId="0" fontId="2" fillId="0" borderId="9" xfId="6" applyBorder="1" applyAlignment="1">
      <alignment vertical="center"/>
    </xf>
    <xf numFmtId="4" fontId="18" fillId="0" borderId="53" xfId="6" applyNumberFormat="1" applyFont="1" applyBorder="1" applyAlignment="1">
      <alignment vertical="center"/>
    </xf>
    <xf numFmtId="4" fontId="18" fillId="0" borderId="24" xfId="6" applyNumberFormat="1" applyFont="1" applyBorder="1" applyAlignment="1">
      <alignment vertical="center"/>
    </xf>
    <xf numFmtId="0" fontId="2" fillId="0" borderId="21" xfId="6" applyBorder="1" applyAlignment="1">
      <alignment vertical="center"/>
    </xf>
    <xf numFmtId="4" fontId="22" fillId="10" borderId="26" xfId="6" applyNumberFormat="1" applyFont="1" applyFill="1" applyBorder="1" applyAlignment="1">
      <alignment vertical="center"/>
    </xf>
    <xf numFmtId="0" fontId="10" fillId="10" borderId="31" xfId="6" applyFont="1" applyFill="1" applyBorder="1" applyAlignment="1">
      <alignment horizontal="center" vertical="center"/>
    </xf>
    <xf numFmtId="4" fontId="18" fillId="9" borderId="3" xfId="6" applyNumberFormat="1" applyFont="1" applyFill="1" applyBorder="1" applyAlignment="1">
      <alignment vertical="center"/>
    </xf>
    <xf numFmtId="4" fontId="22" fillId="3" borderId="4" xfId="6" applyNumberFormat="1" applyFont="1" applyFill="1" applyBorder="1" applyAlignment="1">
      <alignment vertical="center"/>
    </xf>
    <xf numFmtId="0" fontId="10" fillId="0" borderId="0" xfId="6" applyFont="1" applyBorder="1"/>
    <xf numFmtId="4" fontId="10" fillId="0" borderId="0" xfId="6" applyNumberFormat="1" applyFont="1" applyBorder="1"/>
    <xf numFmtId="4" fontId="18" fillId="0" borderId="55" xfId="6" applyNumberFormat="1" applyFont="1" applyBorder="1" applyAlignment="1">
      <alignment vertical="center"/>
    </xf>
    <xf numFmtId="4" fontId="18" fillId="0" borderId="34" xfId="6" applyNumberFormat="1" applyFont="1" applyBorder="1" applyAlignment="1">
      <alignment vertical="center"/>
    </xf>
    <xf numFmtId="0" fontId="2" fillId="0" borderId="35" xfId="6" applyBorder="1" applyAlignment="1">
      <alignment vertical="center"/>
    </xf>
    <xf numFmtId="0" fontId="10" fillId="0" borderId="46" xfId="6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 wrapText="1"/>
    </xf>
    <xf numFmtId="0" fontId="10" fillId="0" borderId="19" xfId="2" applyFont="1" applyFill="1" applyBorder="1" applyAlignment="1">
      <alignment vertical="center" wrapText="1"/>
    </xf>
    <xf numFmtId="0" fontId="10" fillId="0" borderId="19" xfId="7" applyFont="1" applyFill="1" applyBorder="1" applyAlignment="1">
      <alignment vertical="center" wrapText="1"/>
    </xf>
    <xf numFmtId="0" fontId="10" fillId="0" borderId="19" xfId="7" applyFont="1" applyFill="1" applyBorder="1" applyAlignment="1">
      <alignment horizontal="center" vertical="center" wrapText="1"/>
    </xf>
    <xf numFmtId="0" fontId="8" fillId="0" borderId="19" xfId="7" applyFont="1" applyFill="1" applyBorder="1" applyAlignment="1">
      <alignment horizontal="left" vertical="center" wrapText="1"/>
    </xf>
    <xf numFmtId="49" fontId="19" fillId="0" borderId="0" xfId="2" applyNumberFormat="1" applyFont="1" applyFill="1" applyBorder="1" applyAlignment="1">
      <alignment horizontal="center"/>
    </xf>
    <xf numFmtId="0" fontId="2" fillId="0" borderId="0" xfId="2" applyAlignment="1">
      <alignment vertical="center" wrapText="1"/>
    </xf>
    <xf numFmtId="49" fontId="20" fillId="0" borderId="0" xfId="2" applyNumberFormat="1" applyFont="1" applyFill="1" applyAlignment="1">
      <alignment vertical="center" wrapText="1"/>
    </xf>
    <xf numFmtId="49" fontId="20" fillId="0" borderId="0" xfId="2" applyNumberFormat="1" applyFont="1" applyFill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8" fillId="0" borderId="0" xfId="2" applyFont="1" applyFill="1" applyAlignment="1">
      <alignment horizontal="right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33" fillId="0" borderId="1" xfId="2" applyFont="1" applyFill="1" applyBorder="1" applyAlignment="1">
      <alignment horizontal="center" vertical="center" wrapText="1"/>
    </xf>
    <xf numFmtId="0" fontId="33" fillId="0" borderId="66" xfId="2" applyFont="1" applyFill="1" applyBorder="1" applyAlignment="1">
      <alignment horizontal="center" vertical="center" wrapText="1"/>
    </xf>
    <xf numFmtId="4" fontId="33" fillId="0" borderId="4" xfId="2" applyNumberFormat="1" applyFont="1" applyFill="1" applyBorder="1" applyAlignment="1">
      <alignment vertical="center" wrapText="1"/>
    </xf>
    <xf numFmtId="4" fontId="33" fillId="0" borderId="0" xfId="2" applyNumberFormat="1" applyFont="1" applyFill="1" applyBorder="1" applyAlignment="1">
      <alignment vertical="center" wrapText="1"/>
    </xf>
    <xf numFmtId="0" fontId="10" fillId="0" borderId="0" xfId="12" applyFont="1" applyBorder="1" applyAlignment="1">
      <alignment horizontal="center"/>
    </xf>
    <xf numFmtId="49" fontId="10" fillId="0" borderId="67" xfId="12" applyNumberFormat="1" applyFont="1" applyBorder="1" applyAlignment="1">
      <alignment horizontal="center"/>
    </xf>
    <xf numFmtId="0" fontId="10" fillId="0" borderId="68" xfId="12" applyFont="1" applyBorder="1"/>
    <xf numFmtId="4" fontId="10" fillId="4" borderId="9" xfId="13" applyNumberFormat="1" applyFont="1" applyFill="1" applyBorder="1"/>
    <xf numFmtId="4" fontId="10" fillId="0" borderId="0" xfId="13" applyNumberFormat="1" applyFont="1" applyFill="1" applyBorder="1"/>
    <xf numFmtId="49" fontId="10" fillId="0" borderId="69" xfId="12" applyNumberFormat="1" applyFont="1" applyBorder="1" applyAlignment="1">
      <alignment horizontal="center"/>
    </xf>
    <xf numFmtId="0" fontId="10" fillId="0" borderId="70" xfId="12" applyFont="1" applyBorder="1"/>
    <xf numFmtId="4" fontId="10" fillId="4" borderId="31" xfId="13" applyNumberFormat="1" applyFont="1" applyFill="1" applyBorder="1"/>
    <xf numFmtId="4" fontId="10" fillId="4" borderId="21" xfId="13" applyNumberFormat="1" applyFont="1" applyFill="1" applyBorder="1"/>
    <xf numFmtId="4" fontId="35" fillId="4" borderId="21" xfId="13" applyNumberFormat="1" applyFont="1" applyFill="1" applyBorder="1"/>
    <xf numFmtId="4" fontId="35" fillId="0" borderId="0" xfId="13" applyNumberFormat="1" applyFont="1" applyFill="1" applyBorder="1"/>
    <xf numFmtId="0" fontId="4" fillId="0" borderId="0" xfId="2" applyFont="1" applyAlignment="1">
      <alignment horizontal="center"/>
    </xf>
    <xf numFmtId="4" fontId="36" fillId="0" borderId="0" xfId="2" applyNumberFormat="1" applyFont="1" applyFill="1" applyBorder="1" applyAlignment="1"/>
    <xf numFmtId="49" fontId="20" fillId="0" borderId="0" xfId="2" applyNumberFormat="1" applyFont="1" applyFill="1" applyAlignment="1">
      <alignment vertical="center"/>
    </xf>
    <xf numFmtId="0" fontId="10" fillId="0" borderId="0" xfId="7" applyFont="1"/>
    <xf numFmtId="4" fontId="10" fillId="0" borderId="0" xfId="7" applyNumberFormat="1" applyFont="1"/>
    <xf numFmtId="0" fontId="10" fillId="0" borderId="0" xfId="7" applyFont="1" applyFill="1" applyBorder="1"/>
    <xf numFmtId="0" fontId="10" fillId="0" borderId="0" xfId="7" applyFont="1" applyAlignment="1">
      <alignment horizontal="center"/>
    </xf>
    <xf numFmtId="0" fontId="10" fillId="0" borderId="0" xfId="7" applyFont="1" applyFill="1" applyAlignment="1">
      <alignment horizontal="center"/>
    </xf>
    <xf numFmtId="0" fontId="10" fillId="0" borderId="0" xfId="2" applyFont="1"/>
    <xf numFmtId="4" fontId="10" fillId="0" borderId="0" xfId="2" applyNumberFormat="1" applyFont="1"/>
    <xf numFmtId="0" fontId="10" fillId="0" borderId="0" xfId="2" applyFont="1" applyFill="1" applyBorder="1"/>
    <xf numFmtId="0" fontId="10" fillId="0" borderId="0" xfId="2" applyFont="1" applyAlignment="1">
      <alignment vertical="center" wrapText="1"/>
    </xf>
    <xf numFmtId="4" fontId="10" fillId="0" borderId="0" xfId="2" applyNumberFormat="1" applyFont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0" fontId="10" fillId="0" borderId="0" xfId="7" applyFont="1" applyAlignment="1">
      <alignment vertical="center" wrapText="1"/>
    </xf>
    <xf numFmtId="0" fontId="8" fillId="0" borderId="0" xfId="7" applyFont="1" applyAlignment="1">
      <alignment horizontal="center" vertical="center" wrapText="1"/>
    </xf>
    <xf numFmtId="0" fontId="10" fillId="0" borderId="0" xfId="7" applyFont="1" applyFill="1" applyBorder="1" applyAlignment="1">
      <alignment horizontal="center" vertical="center" wrapText="1"/>
    </xf>
    <xf numFmtId="4" fontId="10" fillId="0" borderId="0" xfId="7" applyNumberFormat="1" applyFont="1" applyAlignment="1">
      <alignment vertical="center" wrapText="1"/>
    </xf>
    <xf numFmtId="0" fontId="10" fillId="0" borderId="0" xfId="7" applyFont="1" applyFill="1" applyBorder="1" applyAlignment="1">
      <alignment vertical="center" wrapText="1"/>
    </xf>
    <xf numFmtId="0" fontId="2" fillId="0" borderId="0" xfId="7" applyAlignment="1">
      <alignment vertical="center" wrapText="1"/>
    </xf>
    <xf numFmtId="0" fontId="2" fillId="0" borderId="0" xfId="7" applyFill="1" applyBorder="1" applyAlignment="1">
      <alignment vertical="center" wrapText="1"/>
    </xf>
    <xf numFmtId="0" fontId="10" fillId="0" borderId="0" xfId="7" applyFont="1" applyFill="1" applyAlignment="1">
      <alignment vertical="center" wrapText="1"/>
    </xf>
    <xf numFmtId="4" fontId="10" fillId="0" borderId="0" xfId="1" applyNumberFormat="1" applyFont="1" applyFill="1" applyBorder="1" applyAlignment="1">
      <alignment vertical="center" wrapText="1"/>
    </xf>
    <xf numFmtId="0" fontId="34" fillId="0" borderId="0" xfId="7" applyFont="1" applyFill="1" applyAlignment="1">
      <alignment vertical="center" wrapText="1"/>
    </xf>
    <xf numFmtId="4" fontId="37" fillId="0" borderId="0" xfId="7" applyNumberFormat="1" applyFont="1" applyFill="1" applyAlignment="1">
      <alignment vertical="center" wrapText="1"/>
    </xf>
    <xf numFmtId="4" fontId="24" fillId="0" borderId="0" xfId="7" applyNumberFormat="1" applyFont="1" applyFill="1" applyAlignment="1">
      <alignment vertical="center" wrapText="1"/>
    </xf>
    <xf numFmtId="4" fontId="10" fillId="0" borderId="0" xfId="2" applyNumberFormat="1" applyFont="1" applyFill="1" applyBorder="1" applyAlignment="1"/>
    <xf numFmtId="0" fontId="10" fillId="0" borderId="0" xfId="2" applyFont="1" applyBorder="1"/>
    <xf numFmtId="0" fontId="38" fillId="0" borderId="0" xfId="2" applyFont="1" applyAlignment="1">
      <alignment horizontal="center"/>
    </xf>
    <xf numFmtId="0" fontId="10" fillId="0" borderId="0" xfId="7" applyFont="1" applyAlignment="1">
      <alignment horizontal="center" vertical="center" wrapText="1"/>
    </xf>
    <xf numFmtId="0" fontId="33" fillId="0" borderId="16" xfId="2" applyFont="1" applyFill="1" applyBorder="1" applyAlignment="1">
      <alignment horizontal="center" vertical="center" wrapText="1"/>
    </xf>
    <xf numFmtId="0" fontId="33" fillId="0" borderId="39" xfId="2" applyFont="1" applyFill="1" applyBorder="1" applyAlignment="1">
      <alignment horizontal="center" vertical="center" wrapText="1"/>
    </xf>
    <xf numFmtId="4" fontId="33" fillId="0" borderId="1" xfId="2" applyNumberFormat="1" applyFont="1" applyFill="1" applyBorder="1" applyAlignment="1">
      <alignment vertical="center" wrapText="1"/>
    </xf>
    <xf numFmtId="0" fontId="39" fillId="0" borderId="4" xfId="7" applyFont="1" applyBorder="1" applyAlignment="1">
      <alignment horizontal="center" vertical="center"/>
    </xf>
    <xf numFmtId="4" fontId="35" fillId="3" borderId="9" xfId="2" applyNumberFormat="1" applyFont="1" applyFill="1" applyBorder="1" applyAlignment="1">
      <alignment vertical="center" wrapText="1"/>
    </xf>
    <xf numFmtId="0" fontId="35" fillId="0" borderId="75" xfId="2" applyFont="1" applyBorder="1" applyAlignment="1">
      <alignment horizontal="center" vertical="center" wrapText="1"/>
    </xf>
    <xf numFmtId="0" fontId="35" fillId="0" borderId="76" xfId="2" applyFont="1" applyBorder="1" applyAlignment="1">
      <alignment horizontal="center" vertical="center" wrapText="1"/>
    </xf>
    <xf numFmtId="0" fontId="35" fillId="0" borderId="7" xfId="2" applyFont="1" applyFill="1" applyBorder="1" applyAlignment="1">
      <alignment horizontal="left" vertical="center" wrapText="1"/>
    </xf>
    <xf numFmtId="4" fontId="35" fillId="12" borderId="9" xfId="2" applyNumberFormat="1" applyFont="1" applyFill="1" applyBorder="1" applyAlignment="1">
      <alignment vertical="center" wrapText="1"/>
    </xf>
    <xf numFmtId="4" fontId="35" fillId="4" borderId="9" xfId="2" applyNumberFormat="1" applyFont="1" applyFill="1" applyBorder="1" applyAlignment="1">
      <alignment vertical="center" wrapText="1"/>
    </xf>
    <xf numFmtId="4" fontId="35" fillId="0" borderId="9" xfId="2" applyNumberFormat="1" applyFont="1" applyFill="1" applyBorder="1" applyAlignment="1">
      <alignment horizontal="center" vertical="center" wrapText="1"/>
    </xf>
    <xf numFmtId="4" fontId="10" fillId="3" borderId="35" xfId="13" applyNumberFormat="1" applyFont="1" applyFill="1" applyBorder="1"/>
    <xf numFmtId="0" fontId="10" fillId="0" borderId="67" xfId="12" applyFont="1" applyBorder="1" applyAlignment="1">
      <alignment horizontal="center"/>
    </xf>
    <xf numFmtId="49" fontId="10" fillId="0" borderId="63" xfId="12" applyNumberFormat="1" applyFont="1" applyBorder="1" applyAlignment="1">
      <alignment horizontal="center"/>
    </xf>
    <xf numFmtId="0" fontId="10" fillId="0" borderId="61" xfId="12" applyFont="1" applyBorder="1"/>
    <xf numFmtId="4" fontId="10" fillId="12" borderId="35" xfId="13" applyNumberFormat="1" applyFont="1" applyFill="1" applyBorder="1"/>
    <xf numFmtId="4" fontId="10" fillId="4" borderId="35" xfId="13" applyNumberFormat="1" applyFont="1" applyFill="1" applyBorder="1"/>
    <xf numFmtId="4" fontId="10" fillId="0" borderId="35" xfId="13" applyNumberFormat="1" applyFont="1" applyFill="1" applyBorder="1" applyAlignment="1">
      <alignment horizontal="center"/>
    </xf>
    <xf numFmtId="4" fontId="10" fillId="0" borderId="0" xfId="7" applyNumberFormat="1" applyFont="1" applyFill="1" applyAlignment="1">
      <alignment vertical="center" wrapText="1"/>
    </xf>
    <xf numFmtId="4" fontId="10" fillId="3" borderId="21" xfId="13" applyNumberFormat="1" applyFont="1" applyFill="1" applyBorder="1"/>
    <xf numFmtId="0" fontId="10" fillId="0" borderId="69" xfId="12" applyFont="1" applyBorder="1" applyAlignment="1">
      <alignment horizontal="center"/>
    </xf>
    <xf numFmtId="49" fontId="10" fillId="0" borderId="77" xfId="12" applyNumberFormat="1" applyFont="1" applyBorder="1" applyAlignment="1">
      <alignment horizontal="center"/>
    </xf>
    <xf numFmtId="0" fontId="10" fillId="0" borderId="78" xfId="12" applyFont="1" applyBorder="1"/>
    <xf numFmtId="4" fontId="10" fillId="12" borderId="21" xfId="13" applyNumberFormat="1" applyFont="1" applyFill="1" applyBorder="1"/>
    <xf numFmtId="4" fontId="10" fillId="0" borderId="21" xfId="13" applyNumberFormat="1" applyFont="1" applyFill="1" applyBorder="1" applyAlignment="1">
      <alignment horizontal="center"/>
    </xf>
    <xf numFmtId="4" fontId="10" fillId="3" borderId="31" xfId="13" applyNumberFormat="1" applyFont="1" applyFill="1" applyBorder="1"/>
    <xf numFmtId="4" fontId="10" fillId="12" borderId="31" xfId="13" applyNumberFormat="1" applyFont="1" applyFill="1" applyBorder="1"/>
    <xf numFmtId="4" fontId="35" fillId="3" borderId="21" xfId="13" applyNumberFormat="1" applyFont="1" applyFill="1" applyBorder="1"/>
    <xf numFmtId="0" fontId="35" fillId="0" borderId="69" xfId="12" applyFont="1" applyBorder="1" applyAlignment="1">
      <alignment horizontal="center"/>
    </xf>
    <xf numFmtId="0" fontId="35" fillId="0" borderId="78" xfId="12" applyFont="1" applyBorder="1"/>
    <xf numFmtId="4" fontId="35" fillId="12" borderId="21" xfId="13" applyNumberFormat="1" applyFont="1" applyFill="1" applyBorder="1"/>
    <xf numFmtId="4" fontId="35" fillId="0" borderId="21" xfId="13" applyNumberFormat="1" applyFont="1" applyFill="1" applyBorder="1" applyAlignment="1">
      <alignment horizontal="center"/>
    </xf>
    <xf numFmtId="0" fontId="24" fillId="0" borderId="0" xfId="7" applyFont="1" applyFill="1" applyAlignment="1">
      <alignment vertical="center"/>
    </xf>
    <xf numFmtId="4" fontId="10" fillId="0" borderId="0" xfId="7" applyNumberFormat="1" applyFont="1" applyFill="1" applyBorder="1" applyAlignment="1">
      <alignment vertical="center" wrapText="1"/>
    </xf>
    <xf numFmtId="4" fontId="10" fillId="12" borderId="21" xfId="2" applyNumberFormat="1" applyFont="1" applyFill="1" applyBorder="1" applyAlignment="1">
      <alignment horizontal="right" vertical="top" wrapText="1"/>
    </xf>
    <xf numFmtId="4" fontId="10" fillId="4" borderId="21" xfId="2" applyNumberFormat="1" applyFont="1" applyFill="1" applyBorder="1" applyAlignment="1">
      <alignment horizontal="right" vertical="top" wrapText="1"/>
    </xf>
    <xf numFmtId="4" fontId="10" fillId="0" borderId="0" xfId="2" applyNumberFormat="1" applyFont="1" applyFill="1" applyBorder="1" applyAlignment="1">
      <alignment horizontal="right" vertical="top" wrapText="1"/>
    </xf>
    <xf numFmtId="0" fontId="15" fillId="0" borderId="0" xfId="7" applyFont="1" applyFill="1" applyAlignment="1">
      <alignment vertical="center" wrapText="1"/>
    </xf>
    <xf numFmtId="0" fontId="10" fillId="0" borderId="80" xfId="12" applyFont="1" applyBorder="1" applyAlignment="1">
      <alignment horizontal="center"/>
    </xf>
    <xf numFmtId="49" fontId="10" fillId="0" borderId="81" xfId="12" applyNumberFormat="1" applyFont="1" applyBorder="1" applyAlignment="1">
      <alignment horizontal="center"/>
    </xf>
    <xf numFmtId="0" fontId="10" fillId="0" borderId="62" xfId="12" applyFont="1" applyBorder="1"/>
    <xf numFmtId="4" fontId="10" fillId="0" borderId="79" xfId="13" applyNumberFormat="1" applyFont="1" applyFill="1" applyBorder="1" applyAlignment="1">
      <alignment horizontal="center"/>
    </xf>
    <xf numFmtId="0" fontId="10" fillId="0" borderId="83" xfId="12" applyFont="1" applyBorder="1" applyAlignment="1">
      <alignment horizontal="center"/>
    </xf>
    <xf numFmtId="49" fontId="10" fillId="0" borderId="84" xfId="12" applyNumberFormat="1" applyFont="1" applyBorder="1" applyAlignment="1">
      <alignment horizontal="center"/>
    </xf>
    <xf numFmtId="0" fontId="10" fillId="0" borderId="85" xfId="12" applyFont="1" applyBorder="1"/>
    <xf numFmtId="4" fontId="10" fillId="0" borderId="82" xfId="13" applyNumberFormat="1" applyFont="1" applyFill="1" applyBorder="1" applyAlignment="1">
      <alignment horizontal="center"/>
    </xf>
    <xf numFmtId="0" fontId="10" fillId="0" borderId="87" xfId="12" applyFont="1" applyBorder="1" applyAlignment="1">
      <alignment horizontal="center"/>
    </xf>
    <xf numFmtId="49" fontId="10" fillId="0" borderId="88" xfId="12" applyNumberFormat="1" applyFont="1" applyBorder="1" applyAlignment="1">
      <alignment horizontal="center"/>
    </xf>
    <xf numFmtId="0" fontId="10" fillId="0" borderId="89" xfId="12" applyFont="1" applyBorder="1"/>
    <xf numFmtId="4" fontId="10" fillId="12" borderId="49" xfId="2" applyNumberFormat="1" applyFont="1" applyFill="1" applyBorder="1" applyAlignment="1">
      <alignment horizontal="right" vertical="top" wrapText="1"/>
    </xf>
    <xf numFmtId="4" fontId="10" fillId="4" borderId="49" xfId="2" applyNumberFormat="1" applyFont="1" applyFill="1" applyBorder="1" applyAlignment="1">
      <alignment horizontal="right" vertical="top" wrapText="1"/>
    </xf>
    <xf numFmtId="4" fontId="10" fillId="0" borderId="86" xfId="13" applyNumberFormat="1" applyFont="1" applyFill="1" applyBorder="1" applyAlignment="1">
      <alignment horizontal="center"/>
    </xf>
    <xf numFmtId="0" fontId="2" fillId="0" borderId="0" xfId="7" applyFill="1" applyAlignment="1">
      <alignment vertical="center"/>
    </xf>
    <xf numFmtId="0" fontId="24" fillId="0" borderId="0" xfId="2" applyFont="1" applyFill="1" applyBorder="1" applyAlignment="1">
      <alignment vertical="center"/>
    </xf>
    <xf numFmtId="0" fontId="10" fillId="0" borderId="0" xfId="7" applyFont="1" applyFill="1" applyAlignment="1">
      <alignment vertical="center"/>
    </xf>
    <xf numFmtId="4" fontId="10" fillId="0" borderId="0" xfId="7" applyNumberFormat="1" applyFont="1" applyFill="1" applyAlignment="1">
      <alignment vertical="center"/>
    </xf>
    <xf numFmtId="0" fontId="10" fillId="0" borderId="0" xfId="7" applyFont="1" applyFill="1" applyBorder="1" applyAlignment="1">
      <alignment vertical="center"/>
    </xf>
    <xf numFmtId="4" fontId="10" fillId="0" borderId="0" xfId="2" applyNumberFormat="1" applyFont="1" applyBorder="1" applyAlignment="1">
      <alignment vertical="center" wrapText="1"/>
    </xf>
    <xf numFmtId="0" fontId="10" fillId="0" borderId="0" xfId="2" applyFont="1" applyBorder="1" applyAlignment="1">
      <alignment vertical="center" wrapText="1"/>
    </xf>
    <xf numFmtId="0" fontId="8" fillId="0" borderId="0" xfId="2" applyFont="1" applyFill="1" applyAlignment="1">
      <alignment horizontal="center" vertical="center" wrapText="1"/>
    </xf>
    <xf numFmtId="0" fontId="10" fillId="0" borderId="0" xfId="7" applyFont="1" applyFill="1" applyAlignment="1">
      <alignment horizontal="center" vertical="center" wrapText="1"/>
    </xf>
    <xf numFmtId="4" fontId="10" fillId="0" borderId="0" xfId="7" applyNumberFormat="1" applyFont="1" applyBorder="1" applyAlignment="1">
      <alignment vertical="center" wrapText="1"/>
    </xf>
    <xf numFmtId="0" fontId="10" fillId="0" borderId="0" xfId="7" applyFont="1" applyBorder="1" applyAlignment="1">
      <alignment vertical="center" wrapText="1"/>
    </xf>
    <xf numFmtId="0" fontId="33" fillId="0" borderId="92" xfId="2" applyFont="1" applyBorder="1" applyAlignment="1">
      <alignment horizontal="center" vertical="center" wrapText="1"/>
    </xf>
    <xf numFmtId="0" fontId="33" fillId="0" borderId="93" xfId="2" applyFont="1" applyBorder="1" applyAlignment="1">
      <alignment horizontal="center" vertical="center" wrapText="1"/>
    </xf>
    <xf numFmtId="4" fontId="35" fillId="3" borderId="9" xfId="12" applyNumberFormat="1" applyFont="1" applyFill="1" applyBorder="1"/>
    <xf numFmtId="0" fontId="35" fillId="0" borderId="17" xfId="13" applyFont="1" applyBorder="1" applyAlignment="1">
      <alignment horizontal="center"/>
    </xf>
    <xf numFmtId="49" fontId="35" fillId="0" borderId="8" xfId="12" applyNumberFormat="1" applyFont="1" applyBorder="1" applyAlignment="1">
      <alignment horizontal="center"/>
    </xf>
    <xf numFmtId="0" fontId="35" fillId="0" borderId="94" xfId="12" applyFont="1" applyFill="1" applyBorder="1"/>
    <xf numFmtId="4" fontId="35" fillId="12" borderId="9" xfId="12" applyNumberFormat="1" applyFont="1" applyFill="1" applyBorder="1"/>
    <xf numFmtId="4" fontId="35" fillId="4" borderId="9" xfId="12" applyNumberFormat="1" applyFont="1" applyFill="1" applyBorder="1"/>
    <xf numFmtId="4" fontId="10" fillId="0" borderId="94" xfId="2" applyNumberFormat="1" applyFont="1" applyFill="1" applyBorder="1" applyAlignment="1">
      <alignment horizontal="center" vertical="center" wrapText="1"/>
    </xf>
    <xf numFmtId="4" fontId="10" fillId="3" borderId="21" xfId="12" applyNumberFormat="1" applyFont="1" applyFill="1" applyBorder="1"/>
    <xf numFmtId="0" fontId="10" fillId="0" borderId="18" xfId="13" applyFont="1" applyFill="1" applyBorder="1" applyAlignment="1">
      <alignment horizontal="center"/>
    </xf>
    <xf numFmtId="49" fontId="10" fillId="0" borderId="19" xfId="12" applyNumberFormat="1" applyFont="1" applyBorder="1" applyAlignment="1">
      <alignment horizontal="center"/>
    </xf>
    <xf numFmtId="0" fontId="10" fillId="0" borderId="95" xfId="12" applyFont="1" applyFill="1" applyBorder="1"/>
    <xf numFmtId="4" fontId="10" fillId="12" borderId="21" xfId="12" applyNumberFormat="1" applyFont="1" applyFill="1" applyBorder="1"/>
    <xf numFmtId="4" fontId="10" fillId="4" borderId="21" xfId="12" applyNumberFormat="1" applyFont="1" applyFill="1" applyBorder="1"/>
    <xf numFmtId="4" fontId="10" fillId="0" borderId="95" xfId="2" applyNumberFormat="1" applyFont="1" applyFill="1" applyBorder="1" applyAlignment="1">
      <alignment horizontal="center" vertical="center" wrapText="1"/>
    </xf>
    <xf numFmtId="4" fontId="10" fillId="0" borderId="0" xfId="8" applyNumberFormat="1" applyFont="1" applyFill="1" applyBorder="1" applyAlignment="1">
      <alignment vertical="center" wrapText="1"/>
    </xf>
    <xf numFmtId="0" fontId="10" fillId="0" borderId="54" xfId="13" applyFont="1" applyFill="1" applyBorder="1" applyAlignment="1">
      <alignment horizontal="center"/>
    </xf>
    <xf numFmtId="49" fontId="10" fillId="0" borderId="20" xfId="12" applyNumberFormat="1" applyFont="1" applyBorder="1" applyAlignment="1">
      <alignment horizontal="center"/>
    </xf>
    <xf numFmtId="4" fontId="10" fillId="0" borderId="95" xfId="7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 wrapText="1"/>
    </xf>
    <xf numFmtId="4" fontId="10" fillId="0" borderId="0" xfId="2" applyNumberFormat="1" applyFont="1" applyFill="1" applyBorder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 wrapText="1"/>
    </xf>
    <xf numFmtId="0" fontId="10" fillId="0" borderId="18" xfId="13" applyFont="1" applyFill="1" applyBorder="1" applyAlignment="1">
      <alignment horizontal="center" vertical="center" wrapText="1"/>
    </xf>
    <xf numFmtId="49" fontId="10" fillId="0" borderId="20" xfId="12" applyNumberFormat="1" applyFont="1" applyBorder="1" applyAlignment="1">
      <alignment horizontal="center" vertical="center" wrapText="1"/>
    </xf>
    <xf numFmtId="0" fontId="10" fillId="0" borderId="95" xfId="12" applyFont="1" applyFill="1" applyBorder="1" applyAlignment="1">
      <alignment vertical="center" wrapText="1"/>
    </xf>
    <xf numFmtId="4" fontId="10" fillId="12" borderId="26" xfId="12" applyNumberFormat="1" applyFont="1" applyFill="1" applyBorder="1" applyAlignment="1">
      <alignment vertical="center" wrapText="1"/>
    </xf>
    <xf numFmtId="4" fontId="10" fillId="4" borderId="26" xfId="12" applyNumberFormat="1" applyFont="1" applyFill="1" applyBorder="1" applyAlignment="1">
      <alignment vertical="center" wrapText="1"/>
    </xf>
    <xf numFmtId="4" fontId="10" fillId="0" borderId="96" xfId="7" applyNumberFormat="1" applyFont="1" applyFill="1" applyBorder="1" applyAlignment="1">
      <alignment horizontal="center" vertical="center" wrapText="1"/>
    </xf>
    <xf numFmtId="4" fontId="40" fillId="0" borderId="0" xfId="2" applyNumberFormat="1" applyFont="1" applyFill="1" applyBorder="1" applyAlignment="1">
      <alignment horizontal="right" vertical="center" wrapText="1"/>
    </xf>
    <xf numFmtId="4" fontId="10" fillId="3" borderId="26" xfId="12" applyNumberFormat="1" applyFont="1" applyFill="1" applyBorder="1"/>
    <xf numFmtId="4" fontId="10" fillId="12" borderId="26" xfId="12" applyNumberFormat="1" applyFont="1" applyFill="1" applyBorder="1"/>
    <xf numFmtId="4" fontId="10" fillId="4" borderId="26" xfId="12" applyNumberFormat="1" applyFont="1" applyFill="1" applyBorder="1"/>
    <xf numFmtId="4" fontId="35" fillId="3" borderId="21" xfId="12" applyNumberFormat="1" applyFont="1" applyFill="1" applyBorder="1"/>
    <xf numFmtId="0" fontId="35" fillId="0" borderId="18" xfId="13" applyFont="1" applyFill="1" applyBorder="1" applyAlignment="1">
      <alignment horizontal="center"/>
    </xf>
    <xf numFmtId="49" fontId="35" fillId="0" borderId="19" xfId="12" applyNumberFormat="1" applyFont="1" applyBorder="1" applyAlignment="1">
      <alignment horizontal="center"/>
    </xf>
    <xf numFmtId="0" fontId="35" fillId="0" borderId="95" xfId="12" applyFont="1" applyFill="1" applyBorder="1"/>
    <xf numFmtId="4" fontId="35" fillId="12" borderId="21" xfId="12" applyNumberFormat="1" applyFont="1" applyFill="1" applyBorder="1"/>
    <xf numFmtId="4" fontId="35" fillId="4" borderId="21" xfId="12" applyNumberFormat="1" applyFont="1" applyFill="1" applyBorder="1"/>
    <xf numFmtId="4" fontId="10" fillId="0" borderId="97" xfId="7" applyNumberFormat="1" applyFont="1" applyFill="1" applyBorder="1" applyAlignment="1">
      <alignment horizontal="center" vertical="center" wrapText="1"/>
    </xf>
    <xf numFmtId="0" fontId="10" fillId="0" borderId="18" xfId="13" applyFont="1" applyBorder="1" applyAlignment="1">
      <alignment horizontal="center"/>
    </xf>
    <xf numFmtId="4" fontId="10" fillId="12" borderId="21" xfId="7" applyNumberFormat="1" applyFont="1" applyFill="1" applyBorder="1"/>
    <xf numFmtId="4" fontId="10" fillId="12" borderId="31" xfId="7" applyNumberFormat="1" applyFont="1" applyFill="1" applyBorder="1"/>
    <xf numFmtId="4" fontId="10" fillId="3" borderId="14" xfId="12" applyNumberFormat="1" applyFont="1" applyFill="1" applyBorder="1"/>
    <xf numFmtId="0" fontId="10" fillId="0" borderId="98" xfId="13" applyFont="1" applyFill="1" applyBorder="1" applyAlignment="1">
      <alignment horizontal="center"/>
    </xf>
    <xf numFmtId="49" fontId="10" fillId="0" borderId="13" xfId="12" applyNumberFormat="1" applyFont="1" applyBorder="1" applyAlignment="1">
      <alignment horizontal="center"/>
    </xf>
    <xf numFmtId="0" fontId="10" fillId="0" borderId="91" xfId="12" applyFont="1" applyFill="1" applyBorder="1"/>
    <xf numFmtId="4" fontId="10" fillId="12" borderId="14" xfId="12" applyNumberFormat="1" applyFont="1" applyFill="1" applyBorder="1"/>
    <xf numFmtId="4" fontId="10" fillId="4" borderId="14" xfId="12" applyNumberFormat="1" applyFont="1" applyFill="1" applyBorder="1"/>
    <xf numFmtId="4" fontId="10" fillId="0" borderId="99" xfId="7" applyNumberFormat="1" applyFont="1" applyFill="1" applyBorder="1" applyAlignment="1">
      <alignment horizontal="center" vertical="center" wrapText="1"/>
    </xf>
    <xf numFmtId="4" fontId="10" fillId="0" borderId="0" xfId="12" applyNumberFormat="1" applyFont="1" applyFill="1" applyBorder="1"/>
    <xf numFmtId="0" fontId="10" fillId="0" borderId="0" xfId="13" applyFont="1" applyFill="1" applyBorder="1" applyAlignment="1">
      <alignment horizontal="center"/>
    </xf>
    <xf numFmtId="49" fontId="10" fillId="0" borderId="0" xfId="12" applyNumberFormat="1" applyFont="1" applyFill="1" applyBorder="1" applyAlignment="1">
      <alignment horizontal="center"/>
    </xf>
    <xf numFmtId="0" fontId="10" fillId="0" borderId="0" xfId="12" applyFont="1" applyFill="1" applyBorder="1"/>
    <xf numFmtId="4" fontId="10" fillId="0" borderId="0" xfId="7" applyNumberFormat="1" applyFont="1" applyFill="1" applyBorder="1" applyAlignment="1">
      <alignment horizontal="center" vertical="center" wrapText="1"/>
    </xf>
    <xf numFmtId="0" fontId="10" fillId="0" borderId="0" xfId="7" applyFont="1" applyFill="1"/>
    <xf numFmtId="4" fontId="10" fillId="0" borderId="0" xfId="7" applyNumberFormat="1" applyFont="1" applyFill="1"/>
    <xf numFmtId="4" fontId="41" fillId="0" borderId="4" xfId="2" applyNumberFormat="1" applyFont="1" applyFill="1" applyBorder="1" applyAlignment="1">
      <alignment horizontal="center" vertical="center" wrapText="1"/>
    </xf>
    <xf numFmtId="4" fontId="33" fillId="0" borderId="4" xfId="2" applyNumberFormat="1" applyFont="1" applyFill="1" applyBorder="1" applyAlignment="1">
      <alignment horizontal="center" vertical="center" wrapText="1"/>
    </xf>
    <xf numFmtId="4" fontId="10" fillId="3" borderId="31" xfId="12" applyNumberFormat="1" applyFont="1" applyFill="1" applyBorder="1"/>
    <xf numFmtId="49" fontId="10" fillId="0" borderId="29" xfId="12" applyNumberFormat="1" applyFont="1" applyBorder="1" applyAlignment="1">
      <alignment horizontal="center"/>
    </xf>
    <xf numFmtId="4" fontId="10" fillId="12" borderId="31" xfId="12" applyNumberFormat="1" applyFont="1" applyFill="1" applyBorder="1"/>
    <xf numFmtId="4" fontId="10" fillId="4" borderId="31" xfId="12" applyNumberFormat="1" applyFont="1" applyFill="1" applyBorder="1"/>
    <xf numFmtId="0" fontId="10" fillId="0" borderId="97" xfId="12" applyFont="1" applyFill="1" applyBorder="1"/>
    <xf numFmtId="4" fontId="10" fillId="12" borderId="32" xfId="12" applyNumberFormat="1" applyFont="1" applyFill="1" applyBorder="1"/>
    <xf numFmtId="4" fontId="10" fillId="0" borderId="36" xfId="7" applyNumberFormat="1" applyFont="1" applyFill="1" applyBorder="1" applyAlignment="1">
      <alignment horizontal="center" vertical="center" wrapText="1"/>
    </xf>
    <xf numFmtId="4" fontId="10" fillId="12" borderId="22" xfId="12" applyNumberFormat="1" applyFont="1" applyFill="1" applyBorder="1"/>
    <xf numFmtId="4" fontId="10" fillId="0" borderId="27" xfId="7" applyNumberFormat="1" applyFont="1" applyFill="1" applyBorder="1" applyAlignment="1">
      <alignment horizontal="center" vertical="center" wrapText="1"/>
    </xf>
    <xf numFmtId="4" fontId="10" fillId="0" borderId="22" xfId="7" applyNumberFormat="1" applyFont="1" applyFill="1" applyBorder="1" applyAlignment="1">
      <alignment horizontal="center" vertical="center" wrapText="1"/>
    </xf>
    <xf numFmtId="4" fontId="10" fillId="0" borderId="22" xfId="2" applyNumberFormat="1" applyFont="1" applyFill="1" applyBorder="1" applyAlignment="1">
      <alignment horizontal="center" vertical="center" wrapText="1"/>
    </xf>
    <xf numFmtId="0" fontId="10" fillId="0" borderId="23" xfId="13" applyFont="1" applyFill="1" applyBorder="1" applyAlignment="1">
      <alignment horizontal="center"/>
    </xf>
    <xf numFmtId="49" fontId="10" fillId="0" borderId="34" xfId="12" applyNumberFormat="1" applyFont="1" applyBorder="1" applyAlignment="1">
      <alignment horizontal="center"/>
    </xf>
    <xf numFmtId="0" fontId="10" fillId="0" borderId="100" xfId="12" applyFont="1" applyFill="1" applyBorder="1"/>
    <xf numFmtId="4" fontId="10" fillId="12" borderId="36" xfId="12" applyNumberFormat="1" applyFont="1" applyFill="1" applyBorder="1"/>
    <xf numFmtId="4" fontId="10" fillId="4" borderId="35" xfId="12" applyNumberFormat="1" applyFont="1" applyFill="1" applyBorder="1"/>
    <xf numFmtId="49" fontId="10" fillId="0" borderId="57" xfId="12" applyNumberFormat="1" applyFont="1" applyBorder="1" applyAlignment="1">
      <alignment horizontal="center"/>
    </xf>
    <xf numFmtId="4" fontId="10" fillId="4" borderId="49" xfId="12" applyNumberFormat="1" applyFont="1" applyFill="1" applyBorder="1"/>
    <xf numFmtId="4" fontId="33" fillId="0" borderId="45" xfId="2" applyNumberFormat="1" applyFont="1" applyFill="1" applyBorder="1" applyAlignment="1">
      <alignment vertical="center" wrapText="1"/>
    </xf>
    <xf numFmtId="0" fontId="33" fillId="0" borderId="104" xfId="2" applyFont="1" applyBorder="1" applyAlignment="1">
      <alignment horizontal="center" vertical="center" wrapText="1"/>
    </xf>
    <xf numFmtId="0" fontId="33" fillId="0" borderId="65" xfId="2" applyFont="1" applyFill="1" applyBorder="1" applyAlignment="1">
      <alignment horizontal="center" vertical="center" wrapText="1"/>
    </xf>
    <xf numFmtId="0" fontId="35" fillId="0" borderId="46" xfId="13" applyFont="1" applyBorder="1" applyAlignment="1">
      <alignment horizontal="center"/>
    </xf>
    <xf numFmtId="0" fontId="35" fillId="0" borderId="7" xfId="12" applyFont="1" applyFill="1" applyBorder="1"/>
    <xf numFmtId="4" fontId="10" fillId="0" borderId="10" xfId="2" applyNumberFormat="1" applyFont="1" applyFill="1" applyBorder="1" applyAlignment="1">
      <alignment horizontal="center" vertical="center" wrapText="1"/>
    </xf>
    <xf numFmtId="0" fontId="10" fillId="0" borderId="48" xfId="13" applyFont="1" applyFill="1" applyBorder="1" applyAlignment="1">
      <alignment horizontal="center"/>
    </xf>
    <xf numFmtId="0" fontId="10" fillId="0" borderId="20" xfId="12" applyFont="1" applyFill="1" applyBorder="1"/>
    <xf numFmtId="4" fontId="10" fillId="3" borderId="21" xfId="12" applyNumberFormat="1" applyFont="1" applyFill="1" applyBorder="1" applyAlignment="1">
      <alignment vertical="center"/>
    </xf>
    <xf numFmtId="0" fontId="10" fillId="0" borderId="48" xfId="13" applyFont="1" applyFill="1" applyBorder="1" applyAlignment="1">
      <alignment horizontal="center" vertical="center"/>
    </xf>
    <xf numFmtId="49" fontId="10" fillId="0" borderId="19" xfId="12" applyNumberFormat="1" applyFont="1" applyBorder="1" applyAlignment="1">
      <alignment horizontal="center" vertical="center"/>
    </xf>
    <xf numFmtId="0" fontId="10" fillId="0" borderId="20" xfId="2" applyFont="1" applyFill="1" applyBorder="1" applyAlignment="1">
      <alignment horizontal="left" vertical="center" wrapText="1"/>
    </xf>
    <xf numFmtId="4" fontId="10" fillId="12" borderId="21" xfId="12" applyNumberFormat="1" applyFont="1" applyFill="1" applyBorder="1" applyAlignment="1">
      <alignment vertical="center"/>
    </xf>
    <xf numFmtId="4" fontId="10" fillId="4" borderId="21" xfId="12" applyNumberFormat="1" applyFont="1" applyFill="1" applyBorder="1" applyAlignment="1">
      <alignment vertical="center"/>
    </xf>
    <xf numFmtId="0" fontId="10" fillId="0" borderId="48" xfId="13" applyFont="1" applyBorder="1" applyAlignment="1">
      <alignment horizontal="center" vertical="center"/>
    </xf>
    <xf numFmtId="4" fontId="10" fillId="0" borderId="36" xfId="2" applyNumberFormat="1" applyFont="1" applyFill="1" applyBorder="1" applyAlignment="1">
      <alignment horizontal="center" vertical="center" wrapText="1"/>
    </xf>
    <xf numFmtId="4" fontId="10" fillId="0" borderId="21" xfId="2" applyNumberFormat="1" applyFont="1" applyFill="1" applyBorder="1" applyAlignment="1">
      <alignment horizontal="center" vertical="center" wrapText="1"/>
    </xf>
    <xf numFmtId="4" fontId="10" fillId="0" borderId="32" xfId="2" applyNumberFormat="1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vertical="center" wrapText="1"/>
    </xf>
    <xf numFmtId="4" fontId="10" fillId="0" borderId="31" xfId="2" applyNumberFormat="1" applyFont="1" applyFill="1" applyBorder="1" applyAlignment="1">
      <alignment horizontal="center" vertical="center" wrapText="1"/>
    </xf>
    <xf numFmtId="4" fontId="10" fillId="3" borderId="49" xfId="12" applyNumberFormat="1" applyFont="1" applyFill="1" applyBorder="1" applyAlignment="1">
      <alignment vertical="center"/>
    </xf>
    <xf numFmtId="4" fontId="10" fillId="12" borderId="49" xfId="12" applyNumberFormat="1" applyFont="1" applyFill="1" applyBorder="1" applyAlignment="1">
      <alignment vertical="center"/>
    </xf>
    <xf numFmtId="4" fontId="10" fillId="4" borderId="49" xfId="12" applyNumberFormat="1" applyFont="1" applyFill="1" applyBorder="1" applyAlignment="1">
      <alignment vertical="center"/>
    </xf>
    <xf numFmtId="4" fontId="10" fillId="0" borderId="15" xfId="2" applyNumberFormat="1" applyFont="1" applyFill="1" applyBorder="1" applyAlignment="1">
      <alignment horizontal="center" vertical="center" wrapText="1"/>
    </xf>
    <xf numFmtId="0" fontId="33" fillId="0" borderId="2" xfId="2" applyFont="1" applyFill="1" applyBorder="1" applyAlignment="1">
      <alignment horizontal="center" vertical="center" wrapText="1"/>
    </xf>
    <xf numFmtId="4" fontId="35" fillId="3" borderId="9" xfId="2" applyNumberFormat="1" applyFont="1" applyFill="1" applyBorder="1"/>
    <xf numFmtId="0" fontId="35" fillId="0" borderId="46" xfId="2" applyFont="1" applyBorder="1" applyAlignment="1">
      <alignment horizontal="center"/>
    </xf>
    <xf numFmtId="49" fontId="35" fillId="0" borderId="8" xfId="2" applyNumberFormat="1" applyFont="1" applyBorder="1" applyAlignment="1">
      <alignment horizontal="center"/>
    </xf>
    <xf numFmtId="0" fontId="35" fillId="0" borderId="7" xfId="2" applyFont="1" applyBorder="1"/>
    <xf numFmtId="4" fontId="35" fillId="12" borderId="9" xfId="2" applyNumberFormat="1" applyFont="1" applyFill="1" applyBorder="1"/>
    <xf numFmtId="4" fontId="35" fillId="4" borderId="9" xfId="2" applyNumberFormat="1" applyFont="1" applyFill="1" applyBorder="1"/>
    <xf numFmtId="4" fontId="35" fillId="0" borderId="94" xfId="2" applyNumberFormat="1" applyFont="1" applyFill="1" applyBorder="1" applyAlignment="1">
      <alignment horizontal="center"/>
    </xf>
    <xf numFmtId="4" fontId="10" fillId="3" borderId="49" xfId="2" applyNumberFormat="1" applyFont="1" applyFill="1" applyBorder="1"/>
    <xf numFmtId="0" fontId="10" fillId="0" borderId="58" xfId="2" applyFont="1" applyBorder="1" applyAlignment="1">
      <alignment horizontal="center"/>
    </xf>
    <xf numFmtId="49" fontId="10" fillId="0" borderId="57" xfId="2" applyNumberFormat="1" applyFont="1" applyBorder="1" applyAlignment="1">
      <alignment horizontal="center"/>
    </xf>
    <xf numFmtId="0" fontId="10" fillId="0" borderId="12" xfId="2" applyFont="1" applyBorder="1"/>
    <xf numFmtId="4" fontId="10" fillId="12" borderId="49" xfId="2" applyNumberFormat="1" applyFont="1" applyFill="1" applyBorder="1"/>
    <xf numFmtId="4" fontId="10" fillId="4" borderId="49" xfId="2" applyNumberFormat="1" applyFont="1" applyFill="1" applyBorder="1"/>
    <xf numFmtId="0" fontId="20" fillId="0" borderId="0" xfId="4" applyFont="1" applyFill="1" applyAlignment="1"/>
    <xf numFmtId="0" fontId="8" fillId="0" borderId="0" xfId="2" applyFont="1" applyAlignment="1">
      <alignment horizontal="right"/>
    </xf>
    <xf numFmtId="0" fontId="2" fillId="0" borderId="0" xfId="2" applyAlignment="1">
      <alignment horizontal="center"/>
    </xf>
    <xf numFmtId="4" fontId="39" fillId="0" borderId="1" xfId="7" applyNumberFormat="1" applyFont="1" applyFill="1" applyBorder="1" applyAlignment="1">
      <alignment vertical="center" wrapText="1"/>
    </xf>
    <xf numFmtId="0" fontId="39" fillId="0" borderId="16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Fill="1" applyBorder="1" applyAlignment="1">
      <alignment horizontal="center" vertical="center" wrapText="1"/>
    </xf>
    <xf numFmtId="4" fontId="39" fillId="0" borderId="4" xfId="7" applyNumberFormat="1" applyFont="1" applyFill="1" applyBorder="1" applyAlignment="1">
      <alignment vertical="center" wrapText="1"/>
    </xf>
    <xf numFmtId="4" fontId="35" fillId="3" borderId="31" xfId="7" applyNumberFormat="1" applyFont="1" applyFill="1" applyBorder="1" applyAlignment="1">
      <alignment vertical="center" wrapText="1"/>
    </xf>
    <xf numFmtId="0" fontId="26" fillId="0" borderId="29" xfId="2" applyFont="1" applyBorder="1" applyAlignment="1">
      <alignment horizontal="center" vertical="center" wrapText="1"/>
    </xf>
    <xf numFmtId="0" fontId="35" fillId="0" borderId="30" xfId="2" applyFont="1" applyFill="1" applyBorder="1" applyAlignment="1">
      <alignment horizontal="left" vertical="center" wrapText="1"/>
    </xf>
    <xf numFmtId="4" fontId="35" fillId="12" borderId="31" xfId="7" applyNumberFormat="1" applyFont="1" applyFill="1" applyBorder="1" applyAlignment="1">
      <alignment vertical="center" wrapText="1"/>
    </xf>
    <xf numFmtId="4" fontId="35" fillId="4" borderId="31" xfId="7" applyNumberFormat="1" applyFont="1" applyFill="1" applyBorder="1" applyAlignment="1">
      <alignment vertical="center" wrapText="1"/>
    </xf>
    <xf numFmtId="4" fontId="42" fillId="0" borderId="32" xfId="7" applyNumberFormat="1" applyFont="1" applyFill="1" applyBorder="1" applyAlignment="1">
      <alignment horizontal="center" vertical="center" wrapText="1"/>
    </xf>
    <xf numFmtId="0" fontId="43" fillId="0" borderId="0" xfId="7" applyFont="1" applyFill="1" applyBorder="1" applyAlignment="1">
      <alignment vertical="center" wrapText="1"/>
    </xf>
    <xf numFmtId="4" fontId="10" fillId="3" borderId="26" xfId="7" applyNumberFormat="1" applyFont="1" applyFill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0" fontId="10" fillId="0" borderId="20" xfId="2" applyFont="1" applyBorder="1"/>
    <xf numFmtId="4" fontId="10" fillId="12" borderId="26" xfId="7" applyNumberFormat="1" applyFont="1" applyFill="1" applyBorder="1" applyAlignment="1">
      <alignment vertical="center" wrapText="1"/>
    </xf>
    <xf numFmtId="4" fontId="10" fillId="4" borderId="26" xfId="7" applyNumberFormat="1" applyFont="1" applyFill="1" applyBorder="1" applyAlignment="1">
      <alignment vertical="center" wrapText="1"/>
    </xf>
    <xf numFmtId="0" fontId="10" fillId="0" borderId="22" xfId="7" applyFont="1" applyBorder="1" applyAlignment="1">
      <alignment horizontal="center" vertical="center" wrapText="1"/>
    </xf>
    <xf numFmtId="4" fontId="10" fillId="3" borderId="21" xfId="7" applyNumberFormat="1" applyFont="1" applyFill="1" applyBorder="1" applyAlignment="1">
      <alignment vertical="center" wrapText="1"/>
    </xf>
    <xf numFmtId="4" fontId="10" fillId="12" borderId="21" xfId="7" applyNumberFormat="1" applyFont="1" applyFill="1" applyBorder="1" applyAlignment="1">
      <alignment vertical="center" wrapText="1"/>
    </xf>
    <xf numFmtId="4" fontId="10" fillId="4" borderId="21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top"/>
    </xf>
    <xf numFmtId="0" fontId="10" fillId="0" borderId="18" xfId="7" applyFont="1" applyBorder="1" applyAlignment="1">
      <alignment horizontal="center"/>
    </xf>
    <xf numFmtId="0" fontId="10" fillId="0" borderId="19" xfId="7" applyFont="1" applyBorder="1" applyAlignment="1">
      <alignment horizontal="center"/>
    </xf>
    <xf numFmtId="0" fontId="10" fillId="0" borderId="20" xfId="2" applyFont="1" applyFill="1" applyBorder="1" applyAlignment="1">
      <alignment vertical="top"/>
    </xf>
    <xf numFmtId="4" fontId="10" fillId="12" borderId="21" xfId="2" applyNumberFormat="1" applyFont="1" applyFill="1" applyBorder="1" applyAlignment="1">
      <alignment horizontal="right" vertical="top"/>
    </xf>
    <xf numFmtId="4" fontId="10" fillId="4" borderId="21" xfId="2" applyNumberFormat="1" applyFont="1" applyFill="1" applyBorder="1" applyAlignment="1">
      <alignment horizontal="right" vertical="top"/>
    </xf>
    <xf numFmtId="4" fontId="10" fillId="3" borderId="14" xfId="2" applyNumberFormat="1" applyFont="1" applyFill="1" applyBorder="1" applyAlignment="1">
      <alignment horizontal="right" vertical="top"/>
    </xf>
    <xf numFmtId="0" fontId="10" fillId="0" borderId="38" xfId="7" applyFont="1" applyBorder="1" applyAlignment="1">
      <alignment horizontal="center"/>
    </xf>
    <xf numFmtId="0" fontId="10" fillId="0" borderId="13" xfId="7" applyFont="1" applyBorder="1" applyAlignment="1">
      <alignment horizontal="center"/>
    </xf>
    <xf numFmtId="0" fontId="10" fillId="0" borderId="12" xfId="2" applyFont="1" applyFill="1" applyBorder="1" applyAlignment="1">
      <alignment vertical="top"/>
    </xf>
    <xf numFmtId="4" fontId="10" fillId="12" borderId="14" xfId="2" applyNumberFormat="1" applyFont="1" applyFill="1" applyBorder="1" applyAlignment="1">
      <alignment horizontal="right" vertical="top"/>
    </xf>
    <xf numFmtId="4" fontId="10" fillId="4" borderId="14" xfId="2" applyNumberFormat="1" applyFont="1" applyFill="1" applyBorder="1" applyAlignment="1">
      <alignment horizontal="right" vertical="top"/>
    </xf>
    <xf numFmtId="4" fontId="10" fillId="0" borderId="15" xfId="2" applyNumberFormat="1" applyFont="1" applyFill="1" applyBorder="1" applyAlignment="1">
      <alignment horizontal="right" vertical="top"/>
    </xf>
    <xf numFmtId="0" fontId="8" fillId="0" borderId="0" xfId="7" applyFont="1" applyAlignment="1">
      <alignment vertical="center" wrapText="1"/>
    </xf>
    <xf numFmtId="0" fontId="8" fillId="0" borderId="0" xfId="2" applyFont="1" applyAlignment="1">
      <alignment vertical="center" wrapText="1"/>
    </xf>
    <xf numFmtId="4" fontId="35" fillId="3" borderId="4" xfId="2" applyNumberFormat="1" applyFont="1" applyFill="1" applyBorder="1" applyAlignment="1">
      <alignment vertical="center"/>
    </xf>
    <xf numFmtId="0" fontId="35" fillId="0" borderId="50" xfId="2" applyFont="1" applyBorder="1" applyAlignment="1">
      <alignment horizontal="center" vertical="center"/>
    </xf>
    <xf numFmtId="49" fontId="35" fillId="0" borderId="3" xfId="2" applyNumberFormat="1" applyFont="1" applyBorder="1" applyAlignment="1">
      <alignment horizontal="center" vertical="center"/>
    </xf>
    <xf numFmtId="0" fontId="35" fillId="0" borderId="2" xfId="2" applyFont="1" applyBorder="1" applyAlignment="1">
      <alignment vertical="center"/>
    </xf>
    <xf numFmtId="4" fontId="35" fillId="12" borderId="4" xfId="2" applyNumberFormat="1" applyFont="1" applyFill="1" applyBorder="1" applyAlignment="1">
      <alignment vertical="center"/>
    </xf>
    <xf numFmtId="4" fontId="35" fillId="4" borderId="4" xfId="2" applyNumberFormat="1" applyFont="1" applyFill="1" applyBorder="1" applyAlignment="1">
      <alignment vertical="center"/>
    </xf>
    <xf numFmtId="4" fontId="26" fillId="0" borderId="66" xfId="2" applyNumberFormat="1" applyFont="1" applyFill="1" applyBorder="1" applyAlignment="1">
      <alignment vertical="center"/>
    </xf>
    <xf numFmtId="0" fontId="10" fillId="0" borderId="0" xfId="7" applyFont="1" applyAlignment="1">
      <alignment horizontal="right"/>
    </xf>
    <xf numFmtId="14" fontId="10" fillId="0" borderId="0" xfId="7" applyNumberFormat="1" applyFont="1" applyAlignment="1">
      <alignment horizontal="left"/>
    </xf>
    <xf numFmtId="0" fontId="2" fillId="0" borderId="0" xfId="5"/>
    <xf numFmtId="4" fontId="10" fillId="3" borderId="21" xfId="2" applyNumberFormat="1" applyFont="1" applyFill="1" applyBorder="1" applyAlignment="1">
      <alignment horizontal="right" vertical="top" wrapText="1"/>
    </xf>
    <xf numFmtId="4" fontId="10" fillId="3" borderId="49" xfId="2" applyNumberFormat="1" applyFont="1" applyFill="1" applyBorder="1" applyAlignment="1">
      <alignment horizontal="right" vertical="top" wrapText="1"/>
    </xf>
    <xf numFmtId="0" fontId="8" fillId="0" borderId="64" xfId="7" applyFont="1" applyFill="1" applyBorder="1" applyAlignment="1">
      <alignment horizontal="center" vertical="center" wrapText="1"/>
    </xf>
    <xf numFmtId="0" fontId="8" fillId="0" borderId="73" xfId="7" applyFont="1" applyFill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4" fontId="10" fillId="3" borderId="21" xfId="7" applyNumberFormat="1" applyFont="1" applyFill="1" applyBorder="1"/>
    <xf numFmtId="4" fontId="10" fillId="3" borderId="31" xfId="7" applyNumberFormat="1" applyFont="1" applyFill="1" applyBorder="1"/>
    <xf numFmtId="4" fontId="10" fillId="0" borderId="102" xfId="2" applyNumberFormat="1" applyFont="1" applyFill="1" applyBorder="1" applyAlignment="1">
      <alignment horizontal="center" vertical="center" wrapText="1"/>
    </xf>
    <xf numFmtId="0" fontId="33" fillId="0" borderId="106" xfId="2" applyFont="1" applyBorder="1" applyAlignment="1">
      <alignment horizontal="center" vertical="center" wrapText="1"/>
    </xf>
    <xf numFmtId="49" fontId="8" fillId="0" borderId="0" xfId="14" applyNumberFormat="1" applyFont="1" applyFill="1" applyBorder="1" applyAlignment="1">
      <alignment horizontal="center" vertical="center" wrapText="1"/>
    </xf>
    <xf numFmtId="4" fontId="10" fillId="0" borderId="9" xfId="2" applyNumberFormat="1" applyFont="1" applyFill="1" applyBorder="1" applyAlignment="1">
      <alignment horizontal="center" vertical="center" wrapText="1"/>
    </xf>
    <xf numFmtId="4" fontId="10" fillId="0" borderId="26" xfId="2" applyNumberFormat="1" applyFont="1" applyFill="1" applyBorder="1" applyAlignment="1">
      <alignment horizontal="center" vertical="center" wrapText="1"/>
    </xf>
    <xf numFmtId="4" fontId="10" fillId="0" borderId="35" xfId="2" applyNumberFormat="1" applyFont="1" applyFill="1" applyBorder="1" applyAlignment="1">
      <alignment horizontal="center" vertical="center" wrapText="1"/>
    </xf>
    <xf numFmtId="4" fontId="10" fillId="0" borderId="49" xfId="2" applyNumberFormat="1" applyFont="1" applyFill="1" applyBorder="1" applyAlignment="1">
      <alignment horizontal="center" vertical="center" wrapText="1"/>
    </xf>
    <xf numFmtId="0" fontId="10" fillId="0" borderId="20" xfId="2" applyFont="1" applyFill="1" applyBorder="1" applyAlignment="1">
      <alignment vertical="center" wrapText="1"/>
    </xf>
    <xf numFmtId="0" fontId="3" fillId="0" borderId="0" xfId="5" applyFont="1" applyAlignment="1"/>
    <xf numFmtId="4" fontId="2" fillId="0" borderId="0" xfId="2" applyNumberFormat="1"/>
    <xf numFmtId="4" fontId="2" fillId="0" borderId="0" xfId="2" applyNumberFormat="1" applyAlignment="1">
      <alignment vertical="center" wrapText="1"/>
    </xf>
    <xf numFmtId="0" fontId="2" fillId="0" borderId="0" xfId="7" applyFill="1" applyAlignment="1">
      <alignment vertical="center" wrapText="1"/>
    </xf>
    <xf numFmtId="4" fontId="2" fillId="0" borderId="0" xfId="7" applyNumberFormat="1" applyFill="1" applyAlignment="1">
      <alignment vertical="center" wrapText="1"/>
    </xf>
    <xf numFmtId="4" fontId="2" fillId="0" borderId="0" xfId="7" applyNumberFormat="1" applyAlignment="1">
      <alignment vertical="center" wrapText="1"/>
    </xf>
    <xf numFmtId="49" fontId="10" fillId="0" borderId="0" xfId="2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34" fillId="0" borderId="0" xfId="7" applyFont="1" applyFill="1" applyBorder="1" applyAlignment="1">
      <alignment vertical="center" wrapText="1"/>
    </xf>
    <xf numFmtId="0" fontId="2" fillId="0" borderId="0" xfId="2" applyFill="1" applyBorder="1"/>
    <xf numFmtId="4" fontId="39" fillId="0" borderId="1" xfId="2" applyNumberFormat="1" applyFont="1" applyFill="1" applyBorder="1" applyAlignment="1">
      <alignment vertical="center" wrapText="1"/>
    </xf>
    <xf numFmtId="0" fontId="39" fillId="0" borderId="1" xfId="2" applyFont="1" applyFill="1" applyBorder="1" applyAlignment="1">
      <alignment horizontal="center" vertical="center" wrapText="1"/>
    </xf>
    <xf numFmtId="0" fontId="39" fillId="0" borderId="3" xfId="2" applyFont="1" applyFill="1" applyBorder="1" applyAlignment="1">
      <alignment horizontal="center" vertical="center" wrapText="1"/>
    </xf>
    <xf numFmtId="4" fontId="39" fillId="0" borderId="4" xfId="2" applyNumberFormat="1" applyFont="1" applyFill="1" applyBorder="1" applyAlignment="1">
      <alignment vertical="center" wrapText="1"/>
    </xf>
    <xf numFmtId="0" fontId="39" fillId="0" borderId="5" xfId="7" applyFont="1" applyBorder="1" applyAlignment="1">
      <alignment horizontal="center" vertical="center"/>
    </xf>
    <xf numFmtId="0" fontId="35" fillId="0" borderId="109" xfId="2" applyFont="1" applyFill="1" applyBorder="1" applyAlignment="1">
      <alignment horizontal="center"/>
    </xf>
    <xf numFmtId="49" fontId="35" fillId="0" borderId="110" xfId="2" applyNumberFormat="1" applyFont="1" applyFill="1" applyBorder="1" applyAlignment="1">
      <alignment horizontal="center"/>
    </xf>
    <xf numFmtId="0" fontId="35" fillId="0" borderId="111" xfId="2" applyFont="1" applyFill="1" applyBorder="1" applyAlignment="1">
      <alignment vertical="center" wrapText="1"/>
    </xf>
    <xf numFmtId="4" fontId="35" fillId="12" borderId="9" xfId="7" applyNumberFormat="1" applyFont="1" applyFill="1" applyBorder="1"/>
    <xf numFmtId="4" fontId="35" fillId="4" borderId="9" xfId="7" applyNumberFormat="1" applyFont="1" applyFill="1" applyBorder="1"/>
    <xf numFmtId="4" fontId="10" fillId="0" borderId="112" xfId="2" applyNumberFormat="1" applyFont="1" applyFill="1" applyBorder="1" applyAlignment="1">
      <alignment horizontal="center" vertical="center" wrapText="1"/>
    </xf>
    <xf numFmtId="4" fontId="10" fillId="0" borderId="0" xfId="7" applyNumberFormat="1" applyFont="1" applyFill="1" applyBorder="1"/>
    <xf numFmtId="4" fontId="10" fillId="3" borderId="54" xfId="7" applyNumberFormat="1" applyFont="1" applyFill="1" applyBorder="1" applyAlignment="1">
      <alignment vertical="center"/>
    </xf>
    <xf numFmtId="0" fontId="10" fillId="0" borderId="113" xfId="2" applyFont="1" applyFill="1" applyBorder="1" applyAlignment="1">
      <alignment horizontal="center" vertical="center"/>
    </xf>
    <xf numFmtId="49" fontId="10" fillId="0" borderId="114" xfId="2" applyNumberFormat="1" applyFont="1" applyFill="1" applyBorder="1" applyAlignment="1">
      <alignment horizontal="center" vertical="center"/>
    </xf>
    <xf numFmtId="0" fontId="10" fillId="0" borderId="60" xfId="2" applyFont="1" applyFill="1" applyBorder="1" applyAlignment="1">
      <alignment vertical="center" wrapText="1"/>
    </xf>
    <xf numFmtId="4" fontId="10" fillId="12" borderId="21" xfId="7" applyNumberFormat="1" applyFont="1" applyFill="1" applyBorder="1" applyAlignment="1">
      <alignment vertical="center"/>
    </xf>
    <xf numFmtId="4" fontId="10" fillId="4" borderId="21" xfId="7" applyNumberFormat="1" applyFont="1" applyFill="1" applyBorder="1" applyAlignment="1">
      <alignment vertical="center"/>
    </xf>
    <xf numFmtId="4" fontId="10" fillId="0" borderId="22" xfId="7" applyNumberFormat="1" applyFont="1" applyFill="1" applyBorder="1" applyAlignment="1">
      <alignment horizontal="left" vertical="center" wrapText="1"/>
    </xf>
    <xf numFmtId="0" fontId="1" fillId="0" borderId="0" xfId="15"/>
    <xf numFmtId="2" fontId="10" fillId="0" borderId="0" xfId="2" applyNumberFormat="1" applyFont="1" applyFill="1" applyBorder="1" applyAlignment="1">
      <alignment horizontal="right" vertical="center"/>
    </xf>
    <xf numFmtId="0" fontId="35" fillId="0" borderId="115" xfId="2" applyFont="1" applyFill="1" applyBorder="1" applyAlignment="1">
      <alignment horizontal="center" vertical="center"/>
    </xf>
    <xf numFmtId="49" fontId="35" fillId="0" borderId="116" xfId="2" applyNumberFormat="1" applyFont="1" applyFill="1" applyBorder="1" applyAlignment="1">
      <alignment horizontal="center" vertical="center"/>
    </xf>
    <xf numFmtId="0" fontId="35" fillId="0" borderId="59" xfId="2" applyFont="1" applyFill="1" applyBorder="1" applyAlignment="1">
      <alignment vertical="center" wrapText="1"/>
    </xf>
    <xf numFmtId="4" fontId="35" fillId="12" borderId="31" xfId="7" applyNumberFormat="1" applyFont="1" applyFill="1" applyBorder="1" applyAlignment="1">
      <alignment vertical="center"/>
    </xf>
    <xf numFmtId="4" fontId="35" fillId="4" borderId="31" xfId="7" applyNumberFormat="1" applyFont="1" applyFill="1" applyBorder="1" applyAlignment="1">
      <alignment vertical="center"/>
    </xf>
    <xf numFmtId="4" fontId="10" fillId="0" borderId="32" xfId="7" applyNumberFormat="1" applyFont="1" applyFill="1" applyBorder="1" applyAlignment="1">
      <alignment horizontal="center" vertical="center" wrapText="1"/>
    </xf>
    <xf numFmtId="0" fontId="10" fillId="0" borderId="83" xfId="2" applyFont="1" applyFill="1" applyBorder="1" applyAlignment="1">
      <alignment horizontal="center" vertical="center"/>
    </xf>
    <xf numFmtId="49" fontId="10" fillId="0" borderId="84" xfId="2" applyNumberFormat="1" applyFont="1" applyFill="1" applyBorder="1" applyAlignment="1">
      <alignment horizontal="center" vertical="center"/>
    </xf>
    <xf numFmtId="0" fontId="10" fillId="0" borderId="85" xfId="2" applyFont="1" applyFill="1" applyBorder="1" applyAlignment="1">
      <alignment vertical="center" wrapText="1"/>
    </xf>
    <xf numFmtId="2" fontId="10" fillId="0" borderId="0" xfId="7" applyNumberFormat="1" applyFont="1" applyFill="1" applyBorder="1" applyAlignment="1">
      <alignment horizontal="right" vertical="center"/>
    </xf>
    <xf numFmtId="4" fontId="10" fillId="0" borderId="117" xfId="2" applyNumberFormat="1" applyFont="1" applyFill="1" applyBorder="1" applyAlignment="1">
      <alignment horizontal="center" vertical="center" wrapText="1"/>
    </xf>
    <xf numFmtId="0" fontId="10" fillId="0" borderId="22" xfId="7" applyFont="1" applyFill="1" applyBorder="1" applyAlignment="1">
      <alignment vertical="center" wrapText="1"/>
    </xf>
    <xf numFmtId="4" fontId="10" fillId="0" borderId="22" xfId="2" applyNumberFormat="1" applyFont="1" applyFill="1" applyBorder="1" applyAlignment="1">
      <alignment vertical="center" wrapText="1"/>
    </xf>
    <xf numFmtId="4" fontId="10" fillId="0" borderId="117" xfId="2" applyNumberFormat="1" applyFont="1" applyFill="1" applyBorder="1" applyAlignment="1">
      <alignment horizontal="left" vertical="center" wrapText="1"/>
    </xf>
    <xf numFmtId="0" fontId="10" fillId="0" borderId="22" xfId="7" applyFont="1" applyFill="1" applyBorder="1" applyAlignment="1">
      <alignment horizontal="left" vertical="center" wrapText="1"/>
    </xf>
    <xf numFmtId="0" fontId="10" fillId="0" borderId="22" xfId="2" applyFont="1" applyFill="1" applyBorder="1" applyAlignment="1">
      <alignment horizontal="left" vertical="center" wrapText="1"/>
    </xf>
    <xf numFmtId="0" fontId="10" fillId="0" borderId="42" xfId="2" applyFont="1" applyFill="1" applyBorder="1" applyAlignment="1">
      <alignment vertical="center" wrapText="1"/>
    </xf>
    <xf numFmtId="4" fontId="10" fillId="0" borderId="32" xfId="2" applyNumberFormat="1" applyFont="1" applyFill="1" applyBorder="1" applyAlignment="1">
      <alignment horizontal="left" vertical="center" wrapText="1"/>
    </xf>
    <xf numFmtId="0" fontId="10" fillId="0" borderId="118" xfId="2" applyFont="1" applyFill="1" applyBorder="1" applyAlignment="1">
      <alignment horizontal="center" vertical="center"/>
    </xf>
    <xf numFmtId="49" fontId="10" fillId="0" borderId="119" xfId="2" applyNumberFormat="1" applyFont="1" applyFill="1" applyBorder="1" applyAlignment="1">
      <alignment horizontal="center" vertical="center"/>
    </xf>
    <xf numFmtId="4" fontId="10" fillId="0" borderId="22" xfId="2" applyNumberFormat="1" applyFont="1" applyFill="1" applyBorder="1" applyAlignment="1">
      <alignment horizontal="left" vertical="center" wrapText="1"/>
    </xf>
    <xf numFmtId="0" fontId="10" fillId="0" borderId="0" xfId="7" applyFont="1" applyAlignment="1">
      <alignment horizontal="center" vertical="center"/>
    </xf>
    <xf numFmtId="4" fontId="10" fillId="12" borderId="31" xfId="7" applyNumberFormat="1" applyFont="1" applyFill="1" applyBorder="1" applyAlignment="1">
      <alignment vertical="center"/>
    </xf>
    <xf numFmtId="0" fontId="10" fillId="0" borderId="67" xfId="2" applyFont="1" applyFill="1" applyBorder="1" applyAlignment="1">
      <alignment horizontal="center" vertical="center"/>
    </xf>
    <xf numFmtId="49" fontId="10" fillId="0" borderId="63" xfId="2" applyNumberFormat="1" applyFont="1" applyFill="1" applyBorder="1" applyAlignment="1">
      <alignment horizontal="center" vertical="center"/>
    </xf>
    <xf numFmtId="0" fontId="10" fillId="0" borderId="62" xfId="2" applyFont="1" applyFill="1" applyBorder="1" applyAlignment="1">
      <alignment vertical="center" wrapText="1"/>
    </xf>
    <xf numFmtId="4" fontId="10" fillId="12" borderId="26" xfId="7" applyNumberFormat="1" applyFont="1" applyFill="1" applyBorder="1" applyAlignment="1">
      <alignment vertical="center"/>
    </xf>
    <xf numFmtId="4" fontId="10" fillId="4" borderId="26" xfId="7" applyNumberFormat="1" applyFont="1" applyFill="1" applyBorder="1" applyAlignment="1">
      <alignment vertical="center"/>
    </xf>
    <xf numFmtId="4" fontId="10" fillId="0" borderId="27" xfId="2" applyNumberFormat="1" applyFont="1" applyFill="1" applyBorder="1" applyAlignment="1">
      <alignment horizontal="left" vertical="center" wrapText="1"/>
    </xf>
    <xf numFmtId="4" fontId="27" fillId="0" borderId="19" xfId="7" applyNumberFormat="1" applyFont="1" applyFill="1" applyBorder="1" applyAlignment="1">
      <alignment horizontal="center" vertical="center"/>
    </xf>
    <xf numFmtId="4" fontId="27" fillId="0" borderId="20" xfId="7" applyNumberFormat="1" applyFont="1" applyFill="1" applyBorder="1" applyAlignment="1">
      <alignment vertical="center"/>
    </xf>
    <xf numFmtId="4" fontId="27" fillId="12" borderId="21" xfId="7" applyNumberFormat="1" applyFont="1" applyFill="1" applyBorder="1" applyAlignment="1">
      <alignment vertical="center"/>
    </xf>
    <xf numFmtId="4" fontId="27" fillId="4" borderId="21" xfId="7" applyNumberFormat="1" applyFont="1" applyFill="1" applyBorder="1" applyAlignment="1">
      <alignment vertical="center"/>
    </xf>
    <xf numFmtId="4" fontId="27" fillId="0" borderId="22" xfId="2" applyNumberFormat="1" applyFont="1" applyFill="1" applyBorder="1" applyAlignment="1">
      <alignment horizontal="left" vertical="center" wrapText="1"/>
    </xf>
    <xf numFmtId="0" fontId="27" fillId="0" borderId="0" xfId="7" applyFont="1"/>
    <xf numFmtId="0" fontId="44" fillId="0" borderId="0" xfId="15" applyFont="1"/>
    <xf numFmtId="0" fontId="35" fillId="0" borderId="54" xfId="2" applyFont="1" applyFill="1" applyBorder="1" applyAlignment="1">
      <alignment horizontal="center" vertical="center"/>
    </xf>
    <xf numFmtId="49" fontId="10" fillId="0" borderId="19" xfId="2" applyNumberFormat="1" applyFont="1" applyFill="1" applyBorder="1" applyAlignment="1">
      <alignment horizontal="center" vertical="center"/>
    </xf>
    <xf numFmtId="0" fontId="35" fillId="0" borderId="120" xfId="2" applyFont="1" applyFill="1" applyBorder="1" applyAlignment="1">
      <alignment horizontal="center" vertical="center"/>
    </xf>
    <xf numFmtId="0" fontId="10" fillId="0" borderId="121" xfId="2" applyFont="1" applyFill="1" applyBorder="1" applyAlignment="1">
      <alignment vertical="center" wrapText="1"/>
    </xf>
    <xf numFmtId="0" fontId="35" fillId="0" borderId="56" xfId="2" applyFont="1" applyFill="1" applyBorder="1" applyAlignment="1">
      <alignment horizontal="center" vertical="center"/>
    </xf>
    <xf numFmtId="49" fontId="10" fillId="0" borderId="24" xfId="2" applyNumberFormat="1" applyFont="1" applyFill="1" applyBorder="1" applyAlignment="1">
      <alignment horizontal="center" vertical="center"/>
    </xf>
    <xf numFmtId="4" fontId="10" fillId="12" borderId="35" xfId="7" applyNumberFormat="1" applyFont="1" applyFill="1" applyBorder="1" applyAlignment="1">
      <alignment vertical="center"/>
    </xf>
    <xf numFmtId="4" fontId="10" fillId="0" borderId="36" xfId="2" applyNumberFormat="1" applyFont="1" applyFill="1" applyBorder="1" applyAlignment="1">
      <alignment horizontal="left" vertical="center" wrapText="1"/>
    </xf>
    <xf numFmtId="0" fontId="35" fillId="0" borderId="98" xfId="2" applyFont="1" applyFill="1" applyBorder="1" applyAlignment="1">
      <alignment horizontal="center" vertical="center"/>
    </xf>
    <xf numFmtId="0" fontId="35" fillId="0" borderId="122" xfId="2" applyFont="1" applyFill="1" applyBorder="1" applyAlignment="1">
      <alignment vertical="center" wrapText="1"/>
    </xf>
    <xf numFmtId="4" fontId="35" fillId="12" borderId="49" xfId="7" applyNumberFormat="1" applyFont="1" applyFill="1" applyBorder="1" applyAlignment="1">
      <alignment vertical="center"/>
    </xf>
    <xf numFmtId="4" fontId="35" fillId="4" borderId="49" xfId="7" applyNumberFormat="1" applyFont="1" applyFill="1" applyBorder="1" applyAlignment="1">
      <alignment vertical="center"/>
    </xf>
    <xf numFmtId="4" fontId="10" fillId="0" borderId="102" xfId="2" applyNumberFormat="1" applyFont="1" applyFill="1" applyBorder="1" applyAlignment="1">
      <alignment horizontal="left" vertical="center" wrapText="1"/>
    </xf>
    <xf numFmtId="4" fontId="35" fillId="0" borderId="0" xfId="7" applyNumberFormat="1" applyFont="1" applyFill="1" applyBorder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vertical="center" wrapText="1"/>
    </xf>
    <xf numFmtId="4" fontId="10" fillId="0" borderId="0" xfId="2" applyNumberFormat="1" applyFont="1" applyFill="1" applyBorder="1" applyAlignment="1">
      <alignment horizontal="left" vertical="center" wrapText="1"/>
    </xf>
    <xf numFmtId="0" fontId="10" fillId="0" borderId="0" xfId="7" applyFont="1" applyFill="1" applyBorder="1" applyAlignment="1">
      <alignment horizontal="center" vertical="center"/>
    </xf>
    <xf numFmtId="4" fontId="45" fillId="0" borderId="4" xfId="2" applyNumberFormat="1" applyFont="1" applyFill="1" applyBorder="1" applyAlignment="1">
      <alignment vertical="center" wrapText="1"/>
    </xf>
    <xf numFmtId="0" fontId="45" fillId="0" borderId="39" xfId="2" applyFont="1" applyFill="1" applyBorder="1" applyAlignment="1">
      <alignment horizontal="center" vertical="center" wrapText="1"/>
    </xf>
    <xf numFmtId="0" fontId="45" fillId="0" borderId="3" xfId="2" applyFont="1" applyFill="1" applyBorder="1" applyAlignment="1">
      <alignment horizontal="center" vertical="center" wrapText="1"/>
    </xf>
    <xf numFmtId="0" fontId="45" fillId="0" borderId="2" xfId="2" applyFont="1" applyFill="1" applyBorder="1" applyAlignment="1">
      <alignment horizontal="center" vertical="center" wrapText="1"/>
    </xf>
    <xf numFmtId="4" fontId="45" fillId="0" borderId="1" xfId="2" applyNumberFormat="1" applyFont="1" applyFill="1" applyBorder="1" applyAlignment="1">
      <alignment vertical="center" wrapText="1"/>
    </xf>
    <xf numFmtId="0" fontId="1" fillId="0" borderId="0" xfId="16"/>
    <xf numFmtId="0" fontId="35" fillId="0" borderId="103" xfId="2" applyFont="1" applyFill="1" applyBorder="1" applyAlignment="1">
      <alignment horizontal="center" vertical="center"/>
    </xf>
    <xf numFmtId="49" fontId="35" fillId="0" borderId="123" xfId="2" applyNumberFormat="1" applyFont="1" applyFill="1" applyBorder="1" applyAlignment="1">
      <alignment horizontal="center" vertical="center"/>
    </xf>
    <xf numFmtId="0" fontId="35" fillId="0" borderId="104" xfId="2" applyFont="1" applyFill="1" applyBorder="1" applyAlignment="1">
      <alignment vertical="center" wrapText="1"/>
    </xf>
    <xf numFmtId="4" fontId="35" fillId="12" borderId="74" xfId="7" applyNumberFormat="1" applyFont="1" applyFill="1" applyBorder="1" applyAlignment="1">
      <alignment vertical="center"/>
    </xf>
    <xf numFmtId="0" fontId="10" fillId="0" borderId="0" xfId="7" applyFont="1" applyAlignment="1">
      <alignment vertical="center"/>
    </xf>
    <xf numFmtId="0" fontId="1" fillId="0" borderId="0" xfId="17"/>
    <xf numFmtId="0" fontId="10" fillId="0" borderId="18" xfId="7" applyFont="1" applyBorder="1" applyAlignment="1">
      <alignment horizontal="center" vertical="center"/>
    </xf>
    <xf numFmtId="0" fontId="46" fillId="0" borderId="19" xfId="16" applyFont="1" applyBorder="1" applyAlignment="1">
      <alignment vertical="center"/>
    </xf>
    <xf numFmtId="0" fontId="46" fillId="0" borderId="20" xfId="16" applyFont="1" applyBorder="1" applyAlignment="1">
      <alignment vertical="center"/>
    </xf>
    <xf numFmtId="4" fontId="46" fillId="12" borderId="54" xfId="16" applyNumberFormat="1" applyFont="1" applyFill="1" applyBorder="1" applyAlignment="1">
      <alignment vertical="center"/>
    </xf>
    <xf numFmtId="49" fontId="10" fillId="0" borderId="0" xfId="7" applyNumberFormat="1" applyFont="1" applyFill="1" applyBorder="1" applyAlignment="1">
      <alignment horizontal="left" vertical="center" wrapText="1"/>
    </xf>
    <xf numFmtId="0" fontId="10" fillId="0" borderId="18" xfId="2" applyFont="1" applyFill="1" applyBorder="1" applyAlignment="1">
      <alignment horizontal="center" vertical="center"/>
    </xf>
    <xf numFmtId="0" fontId="10" fillId="0" borderId="37" xfId="7" applyFont="1" applyBorder="1" applyAlignment="1">
      <alignment horizontal="center" vertical="center"/>
    </xf>
    <xf numFmtId="0" fontId="1" fillId="0" borderId="0" xfId="16" applyAlignment="1">
      <alignment vertical="center"/>
    </xf>
    <xf numFmtId="0" fontId="10" fillId="0" borderId="27" xfId="7" applyFont="1" applyFill="1" applyBorder="1" applyAlignment="1">
      <alignment vertical="center" wrapText="1"/>
    </xf>
    <xf numFmtId="4" fontId="10" fillId="0" borderId="0" xfId="7" applyNumberFormat="1" applyFont="1" applyFill="1" applyBorder="1" applyAlignment="1">
      <alignment vertical="center"/>
    </xf>
    <xf numFmtId="0" fontId="46" fillId="0" borderId="0" xfId="16" applyFont="1" applyFill="1" applyBorder="1" applyAlignment="1">
      <alignment vertical="center"/>
    </xf>
    <xf numFmtId="4" fontId="46" fillId="0" borderId="0" xfId="16" applyNumberFormat="1" applyFont="1" applyFill="1" applyBorder="1" applyAlignment="1">
      <alignment vertical="center"/>
    </xf>
    <xf numFmtId="49" fontId="20" fillId="0" borderId="0" xfId="2" applyNumberFormat="1" applyFont="1" applyFill="1" applyAlignment="1">
      <alignment horizontal="left" vertical="center"/>
    </xf>
    <xf numFmtId="0" fontId="10" fillId="0" borderId="0" xfId="2" applyFont="1" applyFill="1" applyAlignment="1">
      <alignment horizontal="right" vertical="center" wrapText="1"/>
    </xf>
    <xf numFmtId="0" fontId="33" fillId="0" borderId="3" xfId="2" applyFont="1" applyFill="1" applyBorder="1" applyAlignment="1">
      <alignment horizontal="center" vertical="center" wrapText="1"/>
    </xf>
    <xf numFmtId="164" fontId="10" fillId="0" borderId="0" xfId="7" applyNumberFormat="1" applyFont="1"/>
    <xf numFmtId="4" fontId="28" fillId="3" borderId="9" xfId="2" applyNumberFormat="1" applyFont="1" applyFill="1" applyBorder="1" applyAlignment="1">
      <alignment horizontal="right" vertical="center" wrapText="1"/>
    </xf>
    <xf numFmtId="4" fontId="28" fillId="12" borderId="9" xfId="2" applyNumberFormat="1" applyFont="1" applyFill="1" applyBorder="1" applyAlignment="1">
      <alignment horizontal="right" vertical="center" wrapText="1"/>
    </xf>
    <xf numFmtId="4" fontId="28" fillId="4" borderId="9" xfId="2" applyNumberFormat="1" applyFont="1" applyFill="1" applyBorder="1" applyAlignment="1">
      <alignment horizontal="right" vertical="center" wrapText="1"/>
    </xf>
    <xf numFmtId="164" fontId="28" fillId="0" borderId="0" xfId="2" applyNumberFormat="1" applyFont="1" applyFill="1" applyBorder="1" applyAlignment="1">
      <alignment horizontal="right" vertical="center"/>
    </xf>
    <xf numFmtId="4" fontId="28" fillId="3" borderId="31" xfId="2" applyNumberFormat="1" applyFont="1" applyFill="1" applyBorder="1" applyAlignment="1">
      <alignment horizontal="right" vertical="center" wrapText="1"/>
    </xf>
    <xf numFmtId="49" fontId="10" fillId="0" borderId="52" xfId="2" applyNumberFormat="1" applyFont="1" applyFill="1" applyBorder="1" applyAlignment="1">
      <alignment horizontal="center" vertical="center" wrapText="1"/>
    </xf>
    <xf numFmtId="49" fontId="10" fillId="0" borderId="30" xfId="2" applyNumberFormat="1" applyFont="1" applyFill="1" applyBorder="1" applyAlignment="1">
      <alignment horizontal="right" vertical="center" wrapText="1"/>
    </xf>
    <xf numFmtId="0" fontId="10" fillId="0" borderId="30" xfId="2" applyFont="1" applyBorder="1" applyAlignment="1">
      <alignment vertical="center" wrapText="1"/>
    </xf>
    <xf numFmtId="4" fontId="28" fillId="12" borderId="31" xfId="2" applyNumberFormat="1" applyFont="1" applyFill="1" applyBorder="1" applyAlignment="1">
      <alignment horizontal="right" vertical="center" wrapText="1"/>
    </xf>
    <xf numFmtId="4" fontId="28" fillId="4" borderId="31" xfId="2" applyNumberFormat="1" applyFont="1" applyFill="1" applyBorder="1" applyAlignment="1">
      <alignment horizontal="right" vertical="center" wrapText="1"/>
    </xf>
    <xf numFmtId="0" fontId="10" fillId="0" borderId="32" xfId="7" applyFont="1" applyFill="1" applyBorder="1" applyAlignment="1">
      <alignment horizontal="left" vertical="center" wrapText="1"/>
    </xf>
    <xf numFmtId="164" fontId="28" fillId="0" borderId="0" xfId="2" applyNumberFormat="1" applyFont="1" applyFill="1" applyBorder="1" applyAlignment="1">
      <alignment vertical="center"/>
    </xf>
    <xf numFmtId="4" fontId="28" fillId="0" borderId="0" xfId="2" applyNumberFormat="1" applyFont="1" applyFill="1" applyBorder="1" applyAlignment="1">
      <alignment horizontal="right" vertical="center" wrapText="1"/>
    </xf>
    <xf numFmtId="4" fontId="28" fillId="3" borderId="21" xfId="2" applyNumberFormat="1" applyFont="1" applyFill="1" applyBorder="1" applyAlignment="1">
      <alignment horizontal="right" vertical="center" wrapText="1"/>
    </xf>
    <xf numFmtId="49" fontId="10" fillId="0" borderId="124" xfId="2" applyNumberFormat="1" applyFont="1" applyFill="1" applyBorder="1" applyAlignment="1">
      <alignment horizontal="center" vertical="center" wrapText="1"/>
    </xf>
    <xf numFmtId="49" fontId="10" fillId="0" borderId="19" xfId="2" applyNumberFormat="1" applyFont="1" applyFill="1" applyBorder="1" applyAlignment="1">
      <alignment horizontal="right" vertical="center" wrapText="1"/>
    </xf>
    <xf numFmtId="0" fontId="47" fillId="0" borderId="20" xfId="2" applyFont="1" applyBorder="1" applyAlignment="1">
      <alignment vertical="center" wrapText="1"/>
    </xf>
    <xf numFmtId="4" fontId="28" fillId="12" borderId="21" xfId="2" applyNumberFormat="1" applyFont="1" applyFill="1" applyBorder="1" applyAlignment="1">
      <alignment horizontal="right" vertical="center" wrapText="1"/>
    </xf>
    <xf numFmtId="4" fontId="28" fillId="4" borderId="21" xfId="2" applyNumberFormat="1" applyFont="1" applyFill="1" applyBorder="1" applyAlignment="1">
      <alignment horizontal="right" vertical="center" wrapText="1"/>
    </xf>
    <xf numFmtId="4" fontId="10" fillId="0" borderId="22" xfId="18" applyNumberFormat="1" applyFont="1" applyFill="1" applyBorder="1" applyAlignment="1">
      <alignment vertical="center" wrapText="1"/>
    </xf>
    <xf numFmtId="164" fontId="24" fillId="0" borderId="0" xfId="2" applyNumberFormat="1" applyFont="1" applyFill="1" applyBorder="1" applyAlignment="1">
      <alignment horizontal="right" vertical="center"/>
    </xf>
    <xf numFmtId="4" fontId="24" fillId="3" borderId="21" xfId="2" applyNumberFormat="1" applyFont="1" applyFill="1" applyBorder="1" applyAlignment="1">
      <alignment horizontal="right" vertical="center" wrapText="1"/>
    </xf>
    <xf numFmtId="0" fontId="10" fillId="0" borderId="20" xfId="2" applyFont="1" applyBorder="1" applyAlignment="1">
      <alignment vertical="center" wrapText="1"/>
    </xf>
    <xf numFmtId="4" fontId="24" fillId="12" borderId="21" xfId="2" applyNumberFormat="1" applyFont="1" applyFill="1" applyBorder="1" applyAlignment="1">
      <alignment horizontal="right" vertical="center" wrapText="1"/>
    </xf>
    <xf numFmtId="4" fontId="24" fillId="4" borderId="21" xfId="2" applyNumberFormat="1" applyFont="1" applyFill="1" applyBorder="1" applyAlignment="1">
      <alignment horizontal="right" vertical="center" wrapText="1"/>
    </xf>
    <xf numFmtId="4" fontId="24" fillId="0" borderId="0" xfId="2" applyNumberFormat="1" applyFont="1" applyFill="1" applyBorder="1" applyAlignment="1">
      <alignment horizontal="right" vertical="center" wrapText="1"/>
    </xf>
    <xf numFmtId="49" fontId="10" fillId="0" borderId="54" xfId="2" applyNumberFormat="1" applyFont="1" applyFill="1" applyBorder="1" applyAlignment="1">
      <alignment horizontal="center" vertical="center" wrapText="1"/>
    </xf>
    <xf numFmtId="4" fontId="24" fillId="3" borderId="31" xfId="2" applyNumberFormat="1" applyFont="1" applyFill="1" applyBorder="1" applyAlignment="1">
      <alignment horizontal="right" vertical="center" wrapText="1"/>
    </xf>
    <xf numFmtId="0" fontId="24" fillId="0" borderId="30" xfId="2" applyFont="1" applyBorder="1" applyAlignment="1">
      <alignment vertical="center" wrapText="1"/>
    </xf>
    <xf numFmtId="4" fontId="24" fillId="12" borderId="31" xfId="2" applyNumberFormat="1" applyFont="1" applyFill="1" applyBorder="1" applyAlignment="1">
      <alignment horizontal="right" vertical="center" wrapText="1"/>
    </xf>
    <xf numFmtId="4" fontId="24" fillId="4" borderId="31" xfId="2" applyNumberFormat="1" applyFont="1" applyFill="1" applyBorder="1" applyAlignment="1">
      <alignment horizontal="right" vertical="center" wrapText="1"/>
    </xf>
    <xf numFmtId="4" fontId="10" fillId="0" borderId="32" xfId="18" applyNumberFormat="1" applyFont="1" applyFill="1" applyBorder="1" applyAlignment="1">
      <alignment vertical="center" wrapText="1"/>
    </xf>
    <xf numFmtId="164" fontId="24" fillId="0" borderId="0" xfId="2" applyNumberFormat="1" applyFont="1" applyFill="1" applyBorder="1" applyAlignment="1">
      <alignment vertical="center"/>
    </xf>
    <xf numFmtId="0" fontId="10" fillId="0" borderId="54" xfId="2" applyFont="1" applyFill="1" applyBorder="1" applyAlignment="1">
      <alignment horizontal="center" vertical="center" wrapText="1"/>
    </xf>
    <xf numFmtId="49" fontId="10" fillId="0" borderId="19" xfId="12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 wrapText="1"/>
    </xf>
    <xf numFmtId="49" fontId="10" fillId="0" borderId="0" xfId="12" applyNumberFormat="1" applyFont="1" applyFill="1" applyBorder="1" applyAlignment="1">
      <alignment horizontal="right" vertical="center"/>
    </xf>
    <xf numFmtId="0" fontId="8" fillId="0" borderId="0" xfId="2" applyFont="1" applyAlignment="1">
      <alignment horizontal="right" wrapText="1"/>
    </xf>
    <xf numFmtId="4" fontId="10" fillId="0" borderId="0" xfId="7" applyNumberFormat="1" applyFont="1" applyAlignment="1">
      <alignment vertical="center"/>
    </xf>
    <xf numFmtId="4" fontId="49" fillId="3" borderId="1" xfId="12" applyNumberFormat="1" applyFont="1" applyFill="1" applyBorder="1" applyAlignment="1">
      <alignment horizontal="center" vertical="center"/>
    </xf>
    <xf numFmtId="0" fontId="39" fillId="0" borderId="16" xfId="13" applyFont="1" applyBorder="1" applyAlignment="1">
      <alignment horizontal="center" vertical="center"/>
    </xf>
    <xf numFmtId="49" fontId="39" fillId="0" borderId="3" xfId="12" applyNumberFormat="1" applyFont="1" applyBorder="1" applyAlignment="1">
      <alignment horizontal="center" vertical="center"/>
    </xf>
    <xf numFmtId="0" fontId="39" fillId="0" borderId="66" xfId="12" applyFont="1" applyFill="1" applyBorder="1" applyAlignment="1">
      <alignment vertical="center"/>
    </xf>
    <xf numFmtId="4" fontId="49" fillId="12" borderId="5" xfId="12" applyNumberFormat="1" applyFont="1" applyFill="1" applyBorder="1" applyAlignment="1">
      <alignment horizontal="center" vertical="center"/>
    </xf>
    <xf numFmtId="4" fontId="49" fillId="4" borderId="4" xfId="12" applyNumberFormat="1" applyFont="1" applyFill="1" applyBorder="1" applyAlignment="1">
      <alignment horizontal="center" vertical="center"/>
    </xf>
    <xf numFmtId="4" fontId="39" fillId="0" borderId="5" xfId="2" applyNumberFormat="1" applyFont="1" applyFill="1" applyBorder="1" applyAlignment="1">
      <alignment horizontal="center" vertical="center" wrapText="1"/>
    </xf>
    <xf numFmtId="49" fontId="10" fillId="0" borderId="29" xfId="1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left" vertical="center" wrapText="1"/>
    </xf>
    <xf numFmtId="167" fontId="24" fillId="12" borderId="21" xfId="2" applyNumberFormat="1" applyFont="1" applyFill="1" applyBorder="1" applyAlignment="1">
      <alignment horizontal="right" vertical="center" wrapText="1"/>
    </xf>
    <xf numFmtId="0" fontId="10" fillId="0" borderId="18" xfId="2" applyFont="1" applyFill="1" applyBorder="1" applyAlignment="1">
      <alignment horizontal="center" vertical="center" wrapText="1"/>
    </xf>
    <xf numFmtId="0" fontId="10" fillId="0" borderId="48" xfId="2" applyFont="1" applyFill="1" applyBorder="1" applyAlignment="1">
      <alignment horizontal="center" vertical="center" wrapText="1"/>
    </xf>
    <xf numFmtId="49" fontId="10" fillId="0" borderId="42" xfId="2" applyNumberFormat="1" applyFont="1" applyFill="1" applyBorder="1" applyAlignment="1">
      <alignment horizontal="center" vertical="center" wrapText="1"/>
    </xf>
    <xf numFmtId="0" fontId="24" fillId="0" borderId="20" xfId="2" applyFont="1" applyFill="1" applyBorder="1" applyAlignment="1">
      <alignment horizontal="left" vertical="center" wrapText="1"/>
    </xf>
    <xf numFmtId="4" fontId="24" fillId="3" borderId="26" xfId="2" applyNumberFormat="1" applyFont="1" applyFill="1" applyBorder="1" applyAlignment="1">
      <alignment horizontal="right" vertical="center" wrapText="1"/>
    </xf>
    <xf numFmtId="0" fontId="10" fillId="0" borderId="43" xfId="2" applyFont="1" applyFill="1" applyBorder="1" applyAlignment="1">
      <alignment horizontal="center" vertical="center" wrapText="1"/>
    </xf>
    <xf numFmtId="49" fontId="10" fillId="0" borderId="24" xfId="12" applyNumberFormat="1" applyFont="1" applyFill="1" applyBorder="1" applyAlignment="1">
      <alignment horizontal="right" vertical="center"/>
    </xf>
    <xf numFmtId="0" fontId="24" fillId="0" borderId="25" xfId="2" applyFont="1" applyFill="1" applyBorder="1" applyAlignment="1">
      <alignment horizontal="left" vertical="center" wrapText="1"/>
    </xf>
    <xf numFmtId="4" fontId="28" fillId="4" borderId="26" xfId="2" applyNumberFormat="1" applyFont="1" applyFill="1" applyBorder="1" applyAlignment="1">
      <alignment horizontal="right" vertical="center" wrapText="1"/>
    </xf>
    <xf numFmtId="4" fontId="24" fillId="3" borderId="49" xfId="2" applyNumberFormat="1" applyFont="1" applyFill="1" applyBorder="1" applyAlignment="1">
      <alignment horizontal="right" vertical="center" wrapText="1"/>
    </xf>
    <xf numFmtId="49" fontId="10" fillId="0" borderId="57" xfId="12" applyNumberFormat="1" applyFont="1" applyFill="1" applyBorder="1" applyAlignment="1">
      <alignment horizontal="right" vertical="center"/>
    </xf>
    <xf numFmtId="4" fontId="28" fillId="4" borderId="49" xfId="2" applyNumberFormat="1" applyFont="1" applyFill="1" applyBorder="1" applyAlignment="1">
      <alignment horizontal="right" vertical="center" wrapText="1"/>
    </xf>
    <xf numFmtId="0" fontId="10" fillId="0" borderId="102" xfId="7" applyFont="1" applyFill="1" applyBorder="1" applyAlignment="1">
      <alignment vertical="center" wrapText="1"/>
    </xf>
    <xf numFmtId="0" fontId="20" fillId="0" borderId="0" xfId="4" applyFont="1" applyFill="1" applyAlignme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4" fontId="39" fillId="0" borderId="4" xfId="7" applyNumberFormat="1" applyFont="1" applyFill="1" applyBorder="1" applyAlignment="1">
      <alignment horizontal="right" vertical="center" wrapText="1"/>
    </xf>
    <xf numFmtId="0" fontId="39" fillId="0" borderId="16" xfId="2" applyFont="1" applyBorder="1" applyAlignment="1">
      <alignment horizontal="right" vertical="center" wrapText="1"/>
    </xf>
    <xf numFmtId="0" fontId="10" fillId="0" borderId="0" xfId="7" applyFont="1" applyAlignment="1">
      <alignment horizontal="right" vertical="center"/>
    </xf>
    <xf numFmtId="4" fontId="10" fillId="0" borderId="0" xfId="7" applyNumberFormat="1" applyFont="1" applyAlignment="1">
      <alignment horizontal="right" vertical="center"/>
    </xf>
    <xf numFmtId="4" fontId="35" fillId="3" borderId="9" xfId="7" applyNumberFormat="1" applyFont="1" applyFill="1" applyBorder="1" applyAlignment="1">
      <alignment vertical="center" wrapText="1"/>
    </xf>
    <xf numFmtId="0" fontId="35" fillId="0" borderId="28" xfId="2" applyFont="1" applyBorder="1" applyAlignment="1">
      <alignment horizontal="center" vertical="center" wrapText="1"/>
    </xf>
    <xf numFmtId="0" fontId="35" fillId="0" borderId="29" xfId="2" applyFont="1" applyBorder="1" applyAlignment="1">
      <alignment horizontal="center" vertical="center" wrapText="1"/>
    </xf>
    <xf numFmtId="0" fontId="35" fillId="0" borderId="97" xfId="7" applyFont="1" applyFill="1" applyBorder="1" applyAlignment="1">
      <alignment horizontal="left" vertical="center" wrapText="1"/>
    </xf>
    <xf numFmtId="4" fontId="35" fillId="12" borderId="9" xfId="7" applyNumberFormat="1" applyFont="1" applyFill="1" applyBorder="1" applyAlignment="1">
      <alignment vertical="center" wrapText="1"/>
    </xf>
    <xf numFmtId="4" fontId="35" fillId="4" borderId="52" xfId="7" applyNumberFormat="1" applyFont="1" applyFill="1" applyBorder="1" applyAlignment="1">
      <alignment vertical="center" wrapText="1"/>
    </xf>
    <xf numFmtId="4" fontId="10" fillId="0" borderId="31" xfId="7" applyNumberFormat="1" applyFont="1" applyFill="1" applyBorder="1" applyAlignment="1">
      <alignment horizontal="center" vertical="center" wrapText="1"/>
    </xf>
    <xf numFmtId="0" fontId="10" fillId="0" borderId="95" xfId="2" applyFont="1" applyFill="1" applyBorder="1" applyAlignment="1">
      <alignment vertical="center" wrapText="1"/>
    </xf>
    <xf numFmtId="4" fontId="10" fillId="4" borderId="54" xfId="7" applyNumberFormat="1" applyFont="1" applyFill="1" applyBorder="1" applyAlignment="1">
      <alignment vertical="center" wrapText="1"/>
    </xf>
    <xf numFmtId="0" fontId="10" fillId="0" borderId="21" xfId="7" applyFont="1" applyFill="1" applyBorder="1" applyAlignment="1">
      <alignment vertical="center" wrapText="1"/>
    </xf>
    <xf numFmtId="4" fontId="10" fillId="3" borderId="21" xfId="7" applyNumberFormat="1" applyFont="1" applyFill="1" applyBorder="1" applyAlignment="1">
      <alignment vertical="center"/>
    </xf>
    <xf numFmtId="49" fontId="10" fillId="0" borderId="19" xfId="7" applyNumberFormat="1" applyFont="1" applyBorder="1" applyAlignment="1">
      <alignment horizontal="center" vertical="center"/>
    </xf>
    <xf numFmtId="0" fontId="10" fillId="4" borderId="54" xfId="7" applyFont="1" applyFill="1" applyBorder="1" applyAlignment="1">
      <alignment vertical="center"/>
    </xf>
    <xf numFmtId="0" fontId="10" fillId="0" borderId="21" xfId="7" applyFont="1" applyBorder="1" applyAlignment="1">
      <alignment vertical="center"/>
    </xf>
    <xf numFmtId="49" fontId="10" fillId="0" borderId="19" xfId="7" applyNumberFormat="1" applyFont="1" applyBorder="1" applyAlignment="1">
      <alignment horizontal="center"/>
    </xf>
    <xf numFmtId="0" fontId="10" fillId="4" borderId="54" xfId="7" applyFont="1" applyFill="1" applyBorder="1"/>
    <xf numFmtId="0" fontId="10" fillId="0" borderId="21" xfId="7" applyFont="1" applyBorder="1" applyAlignment="1">
      <alignment horizontal="center"/>
    </xf>
    <xf numFmtId="4" fontId="10" fillId="12" borderId="49" xfId="2" applyNumberFormat="1" applyFont="1" applyFill="1" applyBorder="1" applyAlignment="1">
      <alignment horizontal="right" vertical="center" wrapText="1"/>
    </xf>
    <xf numFmtId="0" fontId="10" fillId="0" borderId="49" xfId="7" applyFont="1" applyBorder="1" applyAlignment="1">
      <alignment horizontal="center"/>
    </xf>
    <xf numFmtId="4" fontId="35" fillId="3" borderId="9" xfId="7" applyNumberFormat="1" applyFont="1" applyFill="1" applyBorder="1"/>
    <xf numFmtId="4" fontId="35" fillId="3" borderId="31" xfId="7" applyNumberFormat="1" applyFont="1" applyFill="1" applyBorder="1" applyAlignment="1">
      <alignment vertical="center"/>
    </xf>
    <xf numFmtId="4" fontId="10" fillId="3" borderId="31" xfId="7" applyNumberFormat="1" applyFont="1" applyFill="1" applyBorder="1" applyAlignment="1">
      <alignment vertical="center"/>
    </xf>
    <xf numFmtId="4" fontId="10" fillId="3" borderId="26" xfId="7" applyNumberFormat="1" applyFont="1" applyFill="1" applyBorder="1" applyAlignment="1">
      <alignment vertical="center"/>
    </xf>
    <xf numFmtId="4" fontId="27" fillId="3" borderId="21" xfId="7" applyNumberFormat="1" applyFont="1" applyFill="1" applyBorder="1" applyAlignment="1">
      <alignment vertical="center"/>
    </xf>
    <xf numFmtId="4" fontId="10" fillId="3" borderId="35" xfId="7" applyNumberFormat="1" applyFont="1" applyFill="1" applyBorder="1" applyAlignment="1">
      <alignment vertical="center"/>
    </xf>
    <xf numFmtId="4" fontId="35" fillId="3" borderId="49" xfId="7" applyNumberFormat="1" applyFont="1" applyFill="1" applyBorder="1" applyAlignment="1">
      <alignment vertical="center"/>
    </xf>
    <xf numFmtId="49" fontId="10" fillId="11" borderId="122" xfId="19" applyNumberFormat="1" applyFont="1" applyFill="1" applyBorder="1" applyAlignment="1">
      <alignment horizontal="center" vertical="center" wrapText="1"/>
    </xf>
    <xf numFmtId="4" fontId="35" fillId="3" borderId="74" xfId="7" applyNumberFormat="1" applyFont="1" applyFill="1" applyBorder="1" applyAlignment="1">
      <alignment vertical="center"/>
    </xf>
    <xf numFmtId="4" fontId="46" fillId="3" borderId="54" xfId="16" applyNumberFormat="1" applyFont="1" applyFill="1" applyBorder="1" applyAlignment="1">
      <alignment vertical="center"/>
    </xf>
    <xf numFmtId="4" fontId="24" fillId="12" borderId="26" xfId="2" applyNumberFormat="1" applyFont="1" applyFill="1" applyBorder="1" applyAlignment="1">
      <alignment horizontal="right" vertical="center" wrapText="1"/>
    </xf>
    <xf numFmtId="167" fontId="24" fillId="3" borderId="21" xfId="2" applyNumberFormat="1" applyFont="1" applyFill="1" applyBorder="1" applyAlignment="1">
      <alignment horizontal="right" vertical="center" wrapText="1"/>
    </xf>
    <xf numFmtId="0" fontId="10" fillId="0" borderId="53" xfId="2" applyFont="1" applyFill="1" applyBorder="1" applyAlignment="1">
      <alignment horizontal="center" vertical="center" wrapText="1"/>
    </xf>
    <xf numFmtId="4" fontId="28" fillId="12" borderId="49" xfId="2" applyNumberFormat="1" applyFont="1" applyFill="1" applyBorder="1" applyAlignment="1">
      <alignment horizontal="right" vertical="center" wrapText="1"/>
    </xf>
    <xf numFmtId="49" fontId="10" fillId="0" borderId="19" xfId="11" applyNumberFormat="1" applyFont="1" applyFill="1" applyBorder="1" applyAlignment="1">
      <alignment horizontal="right" vertical="center"/>
    </xf>
    <xf numFmtId="4" fontId="10" fillId="0" borderId="0" xfId="7" applyNumberFormat="1" applyFont="1" applyFill="1" applyBorder="1" applyAlignment="1">
      <alignment horizontal="right" vertical="center" wrapText="1"/>
    </xf>
    <xf numFmtId="49" fontId="10" fillId="0" borderId="54" xfId="12" applyNumberFormat="1" applyFont="1" applyBorder="1" applyAlignment="1">
      <alignment horizontal="center"/>
    </xf>
    <xf numFmtId="0" fontId="10" fillId="0" borderId="95" xfId="12" applyFont="1" applyBorder="1"/>
    <xf numFmtId="4" fontId="10" fillId="0" borderId="0" xfId="1" applyNumberFormat="1" applyFont="1" applyFill="1" applyBorder="1" applyAlignment="1">
      <alignment horizontal="right" vertical="center" wrapText="1"/>
    </xf>
    <xf numFmtId="4" fontId="28" fillId="0" borderId="0" xfId="7" applyNumberFormat="1" applyFont="1" applyFill="1" applyAlignment="1">
      <alignment horizontal="right" vertical="center" wrapText="1"/>
    </xf>
    <xf numFmtId="0" fontId="34" fillId="0" borderId="0" xfId="7" applyFont="1" applyFill="1" applyBorder="1" applyAlignment="1">
      <alignment vertical="center"/>
    </xf>
    <xf numFmtId="4" fontId="23" fillId="0" borderId="0" xfId="6" applyNumberFormat="1" applyFont="1" applyFill="1" applyBorder="1" applyAlignment="1"/>
    <xf numFmtId="4" fontId="50" fillId="0" borderId="0" xfId="2" applyNumberFormat="1" applyFont="1" applyFill="1" applyBorder="1" applyAlignment="1">
      <alignment horizontal="right"/>
    </xf>
    <xf numFmtId="4" fontId="51" fillId="0" borderId="0" xfId="2" applyNumberFormat="1" applyFont="1" applyAlignment="1">
      <alignment horizontal="right"/>
    </xf>
    <xf numFmtId="0" fontId="2" fillId="0" borderId="0" xfId="2" applyFill="1" applyBorder="1" applyAlignment="1"/>
    <xf numFmtId="0" fontId="10" fillId="0" borderId="0" xfId="7" applyFont="1" applyFill="1" applyBorder="1" applyAlignment="1"/>
    <xf numFmtId="49" fontId="32" fillId="0" borderId="0" xfId="2" applyNumberFormat="1" applyFont="1" applyFill="1" applyAlignment="1">
      <alignment horizontal="center" vertical="center" wrapText="1"/>
    </xf>
    <xf numFmtId="0" fontId="2" fillId="0" borderId="0" xfId="2" applyFill="1" applyBorder="1" applyAlignment="1">
      <alignment vertical="center"/>
    </xf>
    <xf numFmtId="4" fontId="8" fillId="0" borderId="90" xfId="4" applyNumberFormat="1" applyFont="1" applyFill="1" applyBorder="1" applyAlignment="1">
      <alignment horizontal="center" vertical="center" wrapText="1"/>
    </xf>
    <xf numFmtId="4" fontId="10" fillId="0" borderId="66" xfId="7" applyNumberFormat="1" applyFont="1" applyFill="1" applyBorder="1" applyAlignment="1">
      <alignment horizontal="center" vertical="center" wrapText="1"/>
    </xf>
    <xf numFmtId="0" fontId="35" fillId="0" borderId="126" xfId="2" applyFont="1" applyFill="1" applyBorder="1" applyAlignment="1">
      <alignment horizontal="center"/>
    </xf>
    <xf numFmtId="49" fontId="35" fillId="0" borderId="116" xfId="2" applyNumberFormat="1" applyFont="1" applyFill="1" applyBorder="1" applyAlignment="1">
      <alignment horizontal="center"/>
    </xf>
    <xf numFmtId="0" fontId="35" fillId="0" borderId="127" xfId="2" applyFont="1" applyFill="1" applyBorder="1" applyAlignment="1"/>
    <xf numFmtId="4" fontId="10" fillId="0" borderId="94" xfId="7" applyNumberFormat="1" applyFont="1" applyFill="1" applyBorder="1" applyAlignment="1">
      <alignment horizontal="center" vertical="center" wrapText="1"/>
    </xf>
    <xf numFmtId="0" fontId="10" fillId="0" borderId="126" xfId="2" applyFont="1" applyBorder="1" applyAlignment="1">
      <alignment horizontal="center"/>
    </xf>
    <xf numFmtId="49" fontId="10" fillId="0" borderId="116" xfId="2" applyNumberFormat="1" applyFont="1" applyBorder="1" applyAlignment="1">
      <alignment horizontal="center"/>
    </xf>
    <xf numFmtId="0" fontId="10" fillId="0" borderId="59" xfId="2" applyFont="1" applyBorder="1"/>
    <xf numFmtId="4" fontId="10" fillId="4" borderId="31" xfId="7" applyNumberFormat="1" applyFont="1" applyFill="1" applyBorder="1"/>
    <xf numFmtId="4" fontId="10" fillId="4" borderId="21" xfId="7" applyNumberFormat="1" applyFont="1" applyFill="1" applyBorder="1"/>
    <xf numFmtId="4" fontId="10" fillId="3" borderId="35" xfId="7" applyNumberFormat="1" applyFont="1" applyFill="1" applyBorder="1"/>
    <xf numFmtId="4" fontId="10" fillId="12" borderId="35" xfId="7" applyNumberFormat="1" applyFont="1" applyFill="1" applyBorder="1"/>
    <xf numFmtId="4" fontId="10" fillId="4" borderId="35" xfId="7" applyNumberFormat="1" applyFont="1" applyFill="1" applyBorder="1"/>
    <xf numFmtId="4" fontId="10" fillId="3" borderId="128" xfId="7" applyNumberFormat="1" applyFont="1" applyFill="1" applyBorder="1"/>
    <xf numFmtId="4" fontId="10" fillId="12" borderId="128" xfId="7" applyNumberFormat="1" applyFont="1" applyFill="1" applyBorder="1"/>
    <xf numFmtId="4" fontId="10" fillId="4" borderId="128" xfId="7" applyNumberFormat="1" applyFont="1" applyFill="1" applyBorder="1"/>
    <xf numFmtId="4" fontId="10" fillId="3" borderId="86" xfId="7" applyNumberFormat="1" applyFont="1" applyFill="1" applyBorder="1"/>
    <xf numFmtId="0" fontId="10" fillId="0" borderId="129" xfId="2" applyFont="1" applyBorder="1" applyAlignment="1">
      <alignment horizontal="center"/>
    </xf>
    <xf numFmtId="49" fontId="10" fillId="0" borderId="88" xfId="2" applyNumberFormat="1" applyFont="1" applyBorder="1" applyAlignment="1">
      <alignment horizontal="center"/>
    </xf>
    <xf numFmtId="0" fontId="10" fillId="0" borderId="89" xfId="2" applyFont="1" applyBorder="1"/>
    <xf numFmtId="4" fontId="10" fillId="12" borderId="86" xfId="7" applyNumberFormat="1" applyFont="1" applyFill="1" applyBorder="1"/>
    <xf numFmtId="4" fontId="10" fillId="4" borderId="86" xfId="7" applyNumberFormat="1" applyFont="1" applyFill="1" applyBorder="1"/>
    <xf numFmtId="0" fontId="10" fillId="0" borderId="0" xfId="2" applyFont="1" applyBorder="1" applyAlignment="1">
      <alignment horizontal="center"/>
    </xf>
    <xf numFmtId="49" fontId="10" fillId="0" borderId="0" xfId="2" applyNumberFormat="1" applyFont="1" applyBorder="1" applyAlignment="1">
      <alignment horizontal="center"/>
    </xf>
    <xf numFmtId="0" fontId="4" fillId="0" borderId="0" xfId="2" applyFont="1" applyAlignment="1">
      <alignment horizontal="center" vertical="center" wrapText="1"/>
    </xf>
    <xf numFmtId="4" fontId="10" fillId="3" borderId="9" xfId="2" applyNumberFormat="1" applyFont="1" applyFill="1" applyBorder="1" applyAlignment="1">
      <alignment vertical="center"/>
    </xf>
    <xf numFmtId="0" fontId="10" fillId="0" borderId="6" xfId="7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0" fontId="10" fillId="0" borderId="40" xfId="2" applyFont="1" applyFill="1" applyBorder="1" applyAlignment="1">
      <alignment vertical="center"/>
    </xf>
    <xf numFmtId="4" fontId="10" fillId="12" borderId="9" xfId="2" applyNumberFormat="1" applyFont="1" applyFill="1" applyBorder="1" applyAlignment="1">
      <alignment vertical="center"/>
    </xf>
    <xf numFmtId="4" fontId="10" fillId="4" borderId="9" xfId="2" applyNumberFormat="1" applyFont="1" applyFill="1" applyBorder="1" applyAlignment="1">
      <alignment vertical="center"/>
    </xf>
    <xf numFmtId="4" fontId="10" fillId="0" borderId="9" xfId="2" applyNumberFormat="1" applyFont="1" applyFill="1" applyBorder="1" applyAlignment="1">
      <alignment vertical="center"/>
    </xf>
    <xf numFmtId="4" fontId="10" fillId="3" borderId="21" xfId="2" applyNumberFormat="1" applyFont="1" applyFill="1" applyBorder="1" applyAlignment="1">
      <alignment vertical="center" wrapText="1"/>
    </xf>
    <xf numFmtId="0" fontId="10" fillId="0" borderId="54" xfId="7" applyFont="1" applyBorder="1" applyAlignment="1">
      <alignment horizontal="center" vertical="center" wrapText="1"/>
    </xf>
    <xf numFmtId="4" fontId="10" fillId="12" borderId="21" xfId="2" applyNumberFormat="1" applyFont="1" applyFill="1" applyBorder="1" applyAlignment="1">
      <alignment vertical="center" wrapText="1"/>
    </xf>
    <xf numFmtId="4" fontId="10" fillId="4" borderId="21" xfId="2" applyNumberFormat="1" applyFont="1" applyFill="1" applyBorder="1" applyAlignment="1">
      <alignment vertical="center" wrapText="1"/>
    </xf>
    <xf numFmtId="4" fontId="10" fillId="0" borderId="21" xfId="2" applyNumberFormat="1" applyFont="1" applyFill="1" applyBorder="1" applyAlignment="1">
      <alignment vertical="center" wrapText="1"/>
    </xf>
    <xf numFmtId="4" fontId="10" fillId="3" borderId="49" xfId="2" applyNumberFormat="1" applyFont="1" applyFill="1" applyBorder="1" applyAlignment="1">
      <alignment vertical="center" wrapText="1"/>
    </xf>
    <xf numFmtId="0" fontId="10" fillId="0" borderId="101" xfId="7" applyFont="1" applyBorder="1" applyAlignment="1">
      <alignment horizontal="center" vertical="center" wrapText="1"/>
    </xf>
    <xf numFmtId="49" fontId="10" fillId="0" borderId="57" xfId="2" applyNumberFormat="1" applyFont="1" applyBorder="1" applyAlignment="1">
      <alignment horizontal="center" vertical="center" wrapText="1"/>
    </xf>
    <xf numFmtId="0" fontId="10" fillId="0" borderId="130" xfId="2" applyFont="1" applyFill="1" applyBorder="1" applyAlignment="1">
      <alignment vertical="center" wrapText="1"/>
    </xf>
    <xf numFmtId="4" fontId="10" fillId="12" borderId="49" xfId="2" applyNumberFormat="1" applyFont="1" applyFill="1" applyBorder="1" applyAlignment="1">
      <alignment vertical="center" wrapText="1"/>
    </xf>
    <xf numFmtId="4" fontId="10" fillId="4" borderId="49" xfId="2" applyNumberFormat="1" applyFont="1" applyFill="1" applyBorder="1" applyAlignment="1">
      <alignment vertical="center" wrapText="1"/>
    </xf>
    <xf numFmtId="4" fontId="10" fillId="0" borderId="49" xfId="2" applyNumberFormat="1" applyFont="1" applyFill="1" applyBorder="1" applyAlignment="1">
      <alignment vertical="center" wrapText="1"/>
    </xf>
    <xf numFmtId="0" fontId="3" fillId="0" borderId="0" xfId="7" applyFont="1" applyAlignment="1">
      <alignment horizontal="center"/>
    </xf>
    <xf numFmtId="0" fontId="5" fillId="0" borderId="65" xfId="2" applyFont="1" applyBorder="1" applyAlignment="1">
      <alignment horizontal="center" vertical="center"/>
    </xf>
    <xf numFmtId="4" fontId="33" fillId="0" borderId="66" xfId="2" applyNumberFormat="1" applyFont="1" applyFill="1" applyBorder="1" applyAlignment="1">
      <alignment horizontal="center" vertical="center" wrapText="1"/>
    </xf>
    <xf numFmtId="4" fontId="8" fillId="3" borderId="49" xfId="18" applyNumberFormat="1" applyFont="1" applyFill="1" applyBorder="1" applyAlignment="1">
      <alignment vertical="center" wrapText="1"/>
    </xf>
    <xf numFmtId="49" fontId="8" fillId="0" borderId="58" xfId="2" applyNumberFormat="1" applyFont="1" applyFill="1" applyBorder="1" applyAlignment="1">
      <alignment horizontal="center" vertical="center"/>
    </xf>
    <xf numFmtId="0" fontId="8" fillId="0" borderId="130" xfId="7" applyFont="1" applyFill="1" applyBorder="1" applyAlignment="1">
      <alignment vertical="center"/>
    </xf>
    <xf numFmtId="0" fontId="8" fillId="0" borderId="122" xfId="18" applyFont="1" applyFill="1" applyBorder="1" applyAlignment="1">
      <alignment vertical="center" wrapText="1"/>
    </xf>
    <xf numFmtId="4" fontId="8" fillId="12" borderId="49" xfId="18" applyNumberFormat="1" applyFont="1" applyFill="1" applyBorder="1" applyAlignment="1">
      <alignment vertical="center" wrapText="1"/>
    </xf>
    <xf numFmtId="4" fontId="8" fillId="4" borderId="49" xfId="18" applyNumberFormat="1" applyFont="1" applyFill="1" applyBorder="1" applyAlignment="1">
      <alignment vertical="center" wrapText="1"/>
    </xf>
    <xf numFmtId="4" fontId="10" fillId="0" borderId="49" xfId="18" applyNumberFormat="1" applyFont="1" applyFill="1" applyBorder="1" applyAlignment="1">
      <alignment vertical="center" wrapText="1"/>
    </xf>
    <xf numFmtId="49" fontId="10" fillId="0" borderId="0" xfId="7" applyNumberFormat="1" applyFont="1"/>
    <xf numFmtId="49" fontId="19" fillId="0" borderId="0" xfId="2" applyNumberFormat="1" applyFont="1" applyFill="1" applyAlignment="1"/>
    <xf numFmtId="49" fontId="19" fillId="0" borderId="0" xfId="2" applyNumberFormat="1" applyFont="1" applyFill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7" applyFont="1" applyBorder="1" applyAlignment="1">
      <alignment horizontal="left" vertical="center" wrapText="1"/>
    </xf>
    <xf numFmtId="4" fontId="10" fillId="0" borderId="0" xfId="2" applyNumberFormat="1" applyFont="1" applyFill="1" applyBorder="1" applyAlignment="1">
      <alignment vertical="center" wrapText="1"/>
    </xf>
    <xf numFmtId="4" fontId="52" fillId="0" borderId="0" xfId="2" applyNumberFormat="1" applyFont="1" applyFill="1" applyBorder="1" applyAlignment="1">
      <alignment vertical="center" wrapText="1"/>
    </xf>
    <xf numFmtId="4" fontId="52" fillId="0" borderId="41" xfId="2" applyNumberFormat="1" applyFont="1" applyFill="1" applyBorder="1" applyAlignment="1">
      <alignment horizontal="left" vertical="center"/>
    </xf>
    <xf numFmtId="4" fontId="6" fillId="3" borderId="4" xfId="7" applyNumberFormat="1" applyFont="1" applyFill="1" applyBorder="1" applyAlignment="1">
      <alignment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66" xfId="7" applyFont="1" applyBorder="1" applyAlignment="1">
      <alignment horizontal="left" vertical="center" wrapText="1"/>
    </xf>
    <xf numFmtId="4" fontId="6" fillId="12" borderId="4" xfId="7" applyNumberFormat="1" applyFont="1" applyFill="1" applyBorder="1" applyAlignment="1">
      <alignment vertical="center" wrapText="1"/>
    </xf>
    <xf numFmtId="4" fontId="6" fillId="4" borderId="4" xfId="7" applyNumberFormat="1" applyFont="1" applyFill="1" applyBorder="1" applyAlignment="1">
      <alignment vertical="center" wrapText="1"/>
    </xf>
    <xf numFmtId="4" fontId="8" fillId="0" borderId="4" xfId="4" applyNumberFormat="1" applyFont="1" applyFill="1" applyBorder="1" applyAlignment="1">
      <alignment horizontal="center" vertical="center" wrapText="1"/>
    </xf>
    <xf numFmtId="4" fontId="30" fillId="3" borderId="4" xfId="7" applyNumberFormat="1" applyFont="1" applyFill="1" applyBorder="1" applyAlignment="1">
      <alignment vertical="center" wrapText="1"/>
    </xf>
    <xf numFmtId="0" fontId="30" fillId="0" borderId="16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66" xfId="7" applyFont="1" applyBorder="1" applyAlignment="1">
      <alignment horizontal="left" vertical="center" wrapText="1"/>
    </xf>
    <xf numFmtId="4" fontId="30" fillId="12" borderId="4" xfId="7" applyNumberFormat="1" applyFont="1" applyFill="1" applyBorder="1" applyAlignment="1">
      <alignment vertical="center" wrapText="1"/>
    </xf>
    <xf numFmtId="4" fontId="30" fillId="4" borderId="4" xfId="7" applyNumberFormat="1" applyFont="1" applyFill="1" applyBorder="1" applyAlignment="1">
      <alignment vertical="center" wrapText="1"/>
    </xf>
    <xf numFmtId="4" fontId="8" fillId="0" borderId="14" xfId="4" applyNumberFormat="1" applyFont="1" applyFill="1" applyBorder="1" applyAlignment="1">
      <alignment vertical="center" wrapText="1"/>
    </xf>
    <xf numFmtId="4" fontId="30" fillId="0" borderId="4" xfId="7" applyNumberFormat="1" applyFont="1" applyFill="1" applyBorder="1" applyAlignment="1">
      <alignment vertical="center" wrapText="1"/>
    </xf>
    <xf numFmtId="0" fontId="30" fillId="0" borderId="0" xfId="2" applyFont="1" applyBorder="1" applyAlignment="1">
      <alignment horizontal="center" vertical="center" wrapText="1"/>
    </xf>
    <xf numFmtId="0" fontId="30" fillId="0" borderId="0" xfId="7" applyFont="1" applyBorder="1" applyAlignment="1">
      <alignment horizontal="left" vertical="center" wrapText="1"/>
    </xf>
    <xf numFmtId="4" fontId="30" fillId="0" borderId="0" xfId="7" applyNumberFormat="1" applyFont="1" applyFill="1" applyBorder="1" applyAlignment="1">
      <alignment vertical="center" wrapText="1"/>
    </xf>
    <xf numFmtId="0" fontId="53" fillId="0" borderId="0" xfId="7" applyFont="1" applyAlignment="1">
      <alignment vertical="center"/>
    </xf>
    <xf numFmtId="49" fontId="8" fillId="0" borderId="0" xfId="7" applyNumberFormat="1" applyFont="1" applyAlignment="1">
      <alignment horizontal="center" vertical="center" wrapText="1"/>
    </xf>
    <xf numFmtId="0" fontId="45" fillId="0" borderId="5" xfId="2" applyFont="1" applyFill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49" fontId="35" fillId="0" borderId="73" xfId="2" applyNumberFormat="1" applyFont="1" applyBorder="1" applyAlignment="1">
      <alignment horizontal="center" vertical="center" wrapText="1"/>
    </xf>
    <xf numFmtId="49" fontId="35" fillId="0" borderId="94" xfId="7" applyNumberFormat="1" applyFont="1" applyBorder="1" applyAlignment="1">
      <alignment horizontal="left" vertical="center" wrapText="1"/>
    </xf>
    <xf numFmtId="4" fontId="35" fillId="0" borderId="9" xfId="2" applyNumberFormat="1" applyFont="1" applyFill="1" applyBorder="1" applyAlignment="1">
      <alignment vertical="center" wrapText="1"/>
    </xf>
    <xf numFmtId="4" fontId="10" fillId="3" borderId="31" xfId="2" applyNumberFormat="1" applyFont="1" applyFill="1" applyBorder="1" applyAlignment="1">
      <alignment vertical="center" wrapText="1"/>
    </xf>
    <xf numFmtId="0" fontId="10" fillId="0" borderId="52" xfId="7" applyFont="1" applyBorder="1" applyAlignment="1">
      <alignment horizontal="center" vertical="center" wrapText="1"/>
    </xf>
    <xf numFmtId="49" fontId="10" fillId="0" borderId="97" xfId="7" applyNumberFormat="1" applyFont="1" applyBorder="1" applyAlignment="1">
      <alignment horizontal="left" vertical="center" wrapText="1"/>
    </xf>
    <xf numFmtId="4" fontId="10" fillId="12" borderId="31" xfId="2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vertical="center" wrapText="1"/>
    </xf>
    <xf numFmtId="4" fontId="10" fillId="0" borderId="31" xfId="2" applyNumberFormat="1" applyFont="1" applyFill="1" applyBorder="1" applyAlignment="1">
      <alignment vertical="center" wrapText="1"/>
    </xf>
    <xf numFmtId="4" fontId="35" fillId="3" borderId="31" xfId="2" applyNumberFormat="1" applyFont="1" applyFill="1" applyBorder="1" applyAlignment="1">
      <alignment vertical="center" wrapText="1"/>
    </xf>
    <xf numFmtId="0" fontId="35" fillId="0" borderId="18" xfId="7" applyFont="1" applyBorder="1" applyAlignment="1">
      <alignment horizontal="center" vertical="center" wrapText="1"/>
    </xf>
    <xf numFmtId="49" fontId="35" fillId="0" borderId="29" xfId="2" applyNumberFormat="1" applyFont="1" applyBorder="1" applyAlignment="1">
      <alignment horizontal="center" vertical="center" wrapText="1"/>
    </xf>
    <xf numFmtId="49" fontId="35" fillId="0" borderId="97" xfId="7" applyNumberFormat="1" applyFont="1" applyBorder="1" applyAlignment="1">
      <alignment horizontal="left" vertical="center" wrapText="1"/>
    </xf>
    <xf numFmtId="4" fontId="35" fillId="12" borderId="31" xfId="2" applyNumberFormat="1" applyFont="1" applyFill="1" applyBorder="1" applyAlignment="1">
      <alignment vertical="center" wrapText="1"/>
    </xf>
    <xf numFmtId="4" fontId="35" fillId="4" borderId="31" xfId="2" applyNumberFormat="1" applyFont="1" applyFill="1" applyBorder="1" applyAlignment="1">
      <alignment vertical="center" wrapText="1"/>
    </xf>
    <xf numFmtId="4" fontId="35" fillId="0" borderId="31" xfId="2" applyNumberFormat="1" applyFont="1" applyFill="1" applyBorder="1" applyAlignment="1">
      <alignment vertical="center" wrapText="1"/>
    </xf>
    <xf numFmtId="4" fontId="10" fillId="3" borderId="14" xfId="2" applyNumberFormat="1" applyFont="1" applyFill="1" applyBorder="1" applyAlignment="1">
      <alignment vertical="center" wrapText="1"/>
    </xf>
    <xf numFmtId="0" fontId="10" fillId="0" borderId="11" xfId="7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 wrapText="1"/>
    </xf>
    <xf numFmtId="4" fontId="10" fillId="12" borderId="14" xfId="2" applyNumberFormat="1" applyFont="1" applyFill="1" applyBorder="1" applyAlignment="1">
      <alignment vertical="center" wrapText="1"/>
    </xf>
    <xf numFmtId="4" fontId="10" fillId="4" borderId="14" xfId="2" applyNumberFormat="1" applyFont="1" applyFill="1" applyBorder="1" applyAlignment="1">
      <alignment vertical="center" wrapText="1"/>
    </xf>
    <xf numFmtId="4" fontId="10" fillId="0" borderId="14" xfId="2" applyNumberFormat="1" applyFont="1" applyFill="1" applyBorder="1" applyAlignment="1">
      <alignment vertical="center" wrapText="1"/>
    </xf>
    <xf numFmtId="0" fontId="10" fillId="0" borderId="0" xfId="7" applyFont="1" applyBorder="1"/>
    <xf numFmtId="0" fontId="2" fillId="0" borderId="0" xfId="2" applyBorder="1"/>
    <xf numFmtId="49" fontId="19" fillId="0" borderId="0" xfId="2" applyNumberFormat="1" applyFont="1" applyFill="1" applyBorder="1" applyAlignment="1">
      <alignment horizontal="center" vertical="center"/>
    </xf>
    <xf numFmtId="0" fontId="2" fillId="0" borderId="0" xfId="2" applyFill="1"/>
    <xf numFmtId="0" fontId="2" fillId="0" borderId="0" xfId="2" applyBorder="1" applyAlignment="1">
      <alignment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2" fillId="0" borderId="0" xfId="7" applyBorder="1" applyAlignment="1">
      <alignment vertical="center" wrapText="1"/>
    </xf>
    <xf numFmtId="0" fontId="38" fillId="0" borderId="0" xfId="7" applyFont="1" applyAlignment="1">
      <alignment vertical="center" wrapText="1"/>
    </xf>
    <xf numFmtId="0" fontId="10" fillId="0" borderId="0" xfId="12" applyFont="1" applyBorder="1" applyAlignment="1">
      <alignment horizontal="center" vertical="center"/>
    </xf>
    <xf numFmtId="49" fontId="10" fillId="0" borderId="75" xfId="12" applyNumberFormat="1" applyFont="1" applyBorder="1" applyAlignment="1">
      <alignment horizontal="center" vertical="center"/>
    </xf>
    <xf numFmtId="0" fontId="10" fillId="0" borderId="131" xfId="12" applyFont="1" applyBorder="1" applyAlignment="1">
      <alignment vertical="center"/>
    </xf>
    <xf numFmtId="4" fontId="10" fillId="4" borderId="9" xfId="13" applyNumberFormat="1" applyFont="1" applyFill="1" applyBorder="1" applyAlignment="1">
      <alignment vertical="center"/>
    </xf>
    <xf numFmtId="4" fontId="10" fillId="0" borderId="0" xfId="13" applyNumberFormat="1" applyFont="1" applyFill="1" applyBorder="1" applyAlignment="1">
      <alignment vertical="center"/>
    </xf>
    <xf numFmtId="4" fontId="28" fillId="0" borderId="0" xfId="7" applyNumberFormat="1" applyFont="1" applyAlignment="1">
      <alignment vertical="center" wrapText="1"/>
    </xf>
    <xf numFmtId="4" fontId="54" fillId="0" borderId="0" xfId="7" applyNumberFormat="1" applyFont="1" applyFill="1" applyAlignment="1">
      <alignment vertical="center" wrapText="1"/>
    </xf>
    <xf numFmtId="49" fontId="10" fillId="0" borderId="67" xfId="12" applyNumberFormat="1" applyFont="1" applyBorder="1" applyAlignment="1">
      <alignment horizontal="center" vertical="center"/>
    </xf>
    <xf numFmtId="0" fontId="10" fillId="0" borderId="68" xfId="12" applyFont="1" applyBorder="1" applyAlignment="1">
      <alignment vertical="center"/>
    </xf>
    <xf numFmtId="4" fontId="10" fillId="4" borderId="31" xfId="13" applyNumberFormat="1" applyFont="1" applyFill="1" applyBorder="1" applyAlignment="1">
      <alignment vertical="center"/>
    </xf>
    <xf numFmtId="4" fontId="28" fillId="0" borderId="0" xfId="7" applyNumberFormat="1" applyFont="1" applyFill="1" applyAlignment="1">
      <alignment vertical="center" wrapText="1"/>
    </xf>
    <xf numFmtId="49" fontId="10" fillId="0" borderId="69" xfId="12" applyNumberFormat="1" applyFont="1" applyBorder="1" applyAlignment="1">
      <alignment horizontal="center" vertical="center"/>
    </xf>
    <xf numFmtId="0" fontId="10" fillId="0" borderId="70" xfId="12" applyFont="1" applyBorder="1" applyAlignment="1">
      <alignment vertical="center"/>
    </xf>
    <xf numFmtId="0" fontId="34" fillId="0" borderId="0" xfId="7" applyFont="1" applyFill="1" applyAlignment="1">
      <alignment vertical="center"/>
    </xf>
    <xf numFmtId="4" fontId="10" fillId="4" borderId="35" xfId="13" applyNumberFormat="1" applyFont="1" applyFill="1" applyBorder="1" applyAlignment="1">
      <alignment vertical="center"/>
    </xf>
    <xf numFmtId="4" fontId="35" fillId="0" borderId="0" xfId="13" applyNumberFormat="1" applyFont="1" applyFill="1" applyBorder="1" applyAlignment="1">
      <alignment vertical="center"/>
    </xf>
    <xf numFmtId="4" fontId="55" fillId="0" borderId="0" xfId="2" applyNumberFormat="1" applyFont="1" applyAlignment="1">
      <alignment horizontal="center"/>
    </xf>
    <xf numFmtId="0" fontId="10" fillId="0" borderId="0" xfId="7" applyFont="1" applyBorder="1" applyAlignment="1">
      <alignment vertical="center"/>
    </xf>
    <xf numFmtId="0" fontId="35" fillId="0" borderId="28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49" fontId="10" fillId="11" borderId="19" xfId="7" applyNumberFormat="1" applyFont="1" applyFill="1" applyBorder="1" applyAlignment="1">
      <alignment horizontal="center" vertical="center"/>
    </xf>
    <xf numFmtId="0" fontId="10" fillId="0" borderId="95" xfId="7" applyFont="1" applyBorder="1" applyAlignment="1">
      <alignment vertical="center"/>
    </xf>
    <xf numFmtId="4" fontId="10" fillId="12" borderId="54" xfId="7" applyNumberFormat="1" applyFont="1" applyFill="1" applyBorder="1" applyAlignment="1">
      <alignment vertical="center"/>
    </xf>
    <xf numFmtId="0" fontId="10" fillId="0" borderId="22" xfId="7" applyFont="1" applyBorder="1" applyAlignment="1">
      <alignment horizontal="center" vertical="center"/>
    </xf>
    <xf numFmtId="4" fontId="10" fillId="0" borderId="22" xfId="7" applyNumberFormat="1" applyFont="1" applyFill="1" applyBorder="1" applyAlignment="1">
      <alignment vertical="center" wrapText="1"/>
    </xf>
    <xf numFmtId="0" fontId="10" fillId="0" borderId="23" xfId="7" applyFont="1" applyBorder="1" applyAlignment="1">
      <alignment horizontal="center" vertical="center"/>
    </xf>
    <xf numFmtId="4" fontId="10" fillId="0" borderId="0" xfId="2" applyNumberFormat="1" applyFont="1" applyFill="1" applyBorder="1" applyAlignment="1">
      <alignment horizontal="right" vertical="center"/>
    </xf>
    <xf numFmtId="0" fontId="10" fillId="0" borderId="0" xfId="7" applyFont="1" applyFill="1" applyBorder="1" applyAlignment="1">
      <alignment horizontal="justify" vertical="center" wrapText="1"/>
    </xf>
    <xf numFmtId="164" fontId="10" fillId="0" borderId="0" xfId="2" applyNumberFormat="1" applyFont="1" applyFill="1" applyBorder="1" applyAlignment="1">
      <alignment vertical="center" wrapText="1"/>
    </xf>
    <xf numFmtId="0" fontId="10" fillId="0" borderId="0" xfId="7" applyFont="1" applyFill="1" applyBorder="1" applyAlignment="1">
      <alignment horizontal="center"/>
    </xf>
    <xf numFmtId="0" fontId="24" fillId="0" borderId="0" xfId="7" applyFont="1" applyFill="1" applyBorder="1" applyAlignment="1">
      <alignment horizontal="center"/>
    </xf>
    <xf numFmtId="4" fontId="33" fillId="0" borderId="45" xfId="7" applyNumberFormat="1" applyFont="1" applyFill="1" applyBorder="1" applyAlignment="1">
      <alignment vertical="center" wrapText="1"/>
    </xf>
    <xf numFmtId="0" fontId="33" fillId="0" borderId="16" xfId="2" applyFont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4" fontId="33" fillId="0" borderId="3" xfId="7" applyNumberFormat="1" applyFont="1" applyFill="1" applyBorder="1" applyAlignment="1">
      <alignment vertical="center" wrapText="1"/>
    </xf>
    <xf numFmtId="4" fontId="33" fillId="0" borderId="66" xfId="7" applyNumberFormat="1" applyFont="1" applyFill="1" applyBorder="1" applyAlignment="1">
      <alignment vertical="center" wrapText="1"/>
    </xf>
    <xf numFmtId="4" fontId="33" fillId="0" borderId="107" xfId="7" applyNumberFormat="1" applyFont="1" applyFill="1" applyBorder="1" applyAlignment="1">
      <alignment vertical="center" wrapText="1"/>
    </xf>
    <xf numFmtId="4" fontId="33" fillId="0" borderId="5" xfId="7" applyNumberFormat="1" applyFont="1" applyFill="1" applyBorder="1" applyAlignment="1">
      <alignment vertical="center" wrapText="1"/>
    </xf>
    <xf numFmtId="4" fontId="10" fillId="0" borderId="0" xfId="7" applyNumberFormat="1" applyFont="1" applyBorder="1"/>
    <xf numFmtId="4" fontId="8" fillId="0" borderId="0" xfId="7" applyNumberFormat="1" applyFont="1" applyBorder="1"/>
    <xf numFmtId="4" fontId="10" fillId="3" borderId="9" xfId="7" applyNumberFormat="1" applyFont="1" applyFill="1" applyBorder="1" applyAlignment="1">
      <alignment vertical="center" wrapText="1"/>
    </xf>
    <xf numFmtId="0" fontId="10" fillId="0" borderId="46" xfId="7" applyFont="1" applyBorder="1" applyAlignment="1">
      <alignment horizontal="center" vertical="center" wrapText="1"/>
    </xf>
    <xf numFmtId="0" fontId="10" fillId="0" borderId="29" xfId="7" applyFont="1" applyFill="1" applyBorder="1" applyAlignment="1">
      <alignment horizontal="center" vertical="center" wrapText="1"/>
    </xf>
    <xf numFmtId="4" fontId="10" fillId="0" borderId="30" xfId="7" applyNumberFormat="1" applyFont="1" applyFill="1" applyBorder="1" applyAlignment="1">
      <alignment vertical="center" wrapText="1"/>
    </xf>
    <xf numFmtId="4" fontId="10" fillId="0" borderId="8" xfId="7" applyNumberFormat="1" applyFont="1" applyFill="1" applyBorder="1" applyAlignment="1">
      <alignment vertical="center" wrapText="1"/>
    </xf>
    <xf numFmtId="4" fontId="10" fillId="0" borderId="7" xfId="7" applyNumberFormat="1" applyFont="1" applyBorder="1" applyAlignment="1">
      <alignment vertical="center"/>
    </xf>
    <xf numFmtId="4" fontId="10" fillId="12" borderId="9" xfId="7" applyNumberFormat="1" applyFont="1" applyFill="1" applyBorder="1" applyAlignment="1">
      <alignment horizontal="right" vertical="center" wrapText="1"/>
    </xf>
    <xf numFmtId="4" fontId="10" fillId="4" borderId="9" xfId="7" applyNumberFormat="1" applyFont="1" applyFill="1" applyBorder="1" applyAlignment="1">
      <alignment horizontal="right" vertical="center" wrapText="1"/>
    </xf>
    <xf numFmtId="4" fontId="10" fillId="0" borderId="0" xfId="7" applyNumberFormat="1" applyFont="1" applyBorder="1" applyAlignment="1">
      <alignment vertical="center"/>
    </xf>
    <xf numFmtId="0" fontId="10" fillId="0" borderId="48" xfId="7" applyFont="1" applyBorder="1" applyAlignment="1">
      <alignment horizontal="center" vertical="center" wrapText="1"/>
    </xf>
    <xf numFmtId="4" fontId="10" fillId="0" borderId="20" xfId="7" applyNumberFormat="1" applyFont="1" applyFill="1" applyBorder="1" applyAlignment="1">
      <alignment vertical="center" wrapText="1"/>
    </xf>
    <xf numFmtId="4" fontId="10" fillId="0" borderId="19" xfId="7" applyNumberFormat="1" applyFont="1" applyFill="1" applyBorder="1" applyAlignment="1">
      <alignment vertical="center" wrapText="1"/>
    </xf>
    <xf numFmtId="4" fontId="10" fillId="0" borderId="20" xfId="7" applyNumberFormat="1" applyFont="1" applyBorder="1" applyAlignment="1">
      <alignment vertical="center"/>
    </xf>
    <xf numFmtId="4" fontId="10" fillId="12" borderId="21" xfId="7" applyNumberFormat="1" applyFont="1" applyFill="1" applyBorder="1" applyAlignment="1">
      <alignment horizontal="right" vertical="center" wrapText="1"/>
    </xf>
    <xf numFmtId="4" fontId="10" fillId="4" borderId="21" xfId="7" applyNumberFormat="1" applyFont="1" applyFill="1" applyBorder="1" applyAlignment="1">
      <alignment horizontal="right" vertical="center" wrapText="1"/>
    </xf>
    <xf numFmtId="2" fontId="10" fillId="0" borderId="0" xfId="7" applyNumberFormat="1" applyFont="1" applyAlignment="1">
      <alignment vertical="center"/>
    </xf>
    <xf numFmtId="0" fontId="10" fillId="0" borderId="48" xfId="7" applyFont="1" applyFill="1" applyBorder="1" applyAlignment="1">
      <alignment horizontal="center" vertical="center" wrapText="1"/>
    </xf>
    <xf numFmtId="0" fontId="10" fillId="0" borderId="20" xfId="7" applyFont="1" applyFill="1" applyBorder="1" applyAlignment="1">
      <alignment vertical="center" wrapText="1"/>
    </xf>
    <xf numFmtId="0" fontId="10" fillId="0" borderId="28" xfId="7" applyFont="1" applyFill="1" applyBorder="1" applyAlignment="1">
      <alignment horizontal="center" vertical="center" wrapText="1"/>
    </xf>
    <xf numFmtId="0" fontId="10" fillId="0" borderId="30" xfId="7" applyFont="1" applyFill="1" applyBorder="1" applyAlignment="1">
      <alignment vertical="center" wrapText="1"/>
    </xf>
    <xf numFmtId="4" fontId="10" fillId="0" borderId="29" xfId="7" applyNumberFormat="1" applyFont="1" applyFill="1" applyBorder="1" applyAlignment="1">
      <alignment vertical="center" wrapText="1"/>
    </xf>
    <xf numFmtId="4" fontId="10" fillId="0" borderId="30" xfId="7" applyNumberFormat="1" applyFont="1" applyBorder="1" applyAlignment="1">
      <alignment vertical="center"/>
    </xf>
    <xf numFmtId="4" fontId="10" fillId="12" borderId="31" xfId="7" applyNumberFormat="1" applyFont="1" applyFill="1" applyBorder="1" applyAlignment="1">
      <alignment horizontal="right" vertical="center" wrapText="1"/>
    </xf>
    <xf numFmtId="4" fontId="10" fillId="4" borderId="31" xfId="7" applyNumberFormat="1" applyFont="1" applyFill="1" applyBorder="1" applyAlignment="1">
      <alignment horizontal="right" vertical="center" wrapText="1"/>
    </xf>
    <xf numFmtId="0" fontId="10" fillId="0" borderId="18" xfId="7" applyFont="1" applyFill="1" applyBorder="1" applyAlignment="1">
      <alignment horizontal="center" vertical="center" wrapText="1"/>
    </xf>
    <xf numFmtId="4" fontId="10" fillId="0" borderId="97" xfId="7" applyNumberFormat="1" applyFont="1" applyBorder="1" applyAlignment="1">
      <alignment vertical="center"/>
    </xf>
    <xf numFmtId="4" fontId="10" fillId="0" borderId="95" xfId="7" applyNumberFormat="1" applyFont="1" applyBorder="1" applyAlignment="1">
      <alignment vertical="center"/>
    </xf>
    <xf numFmtId="4" fontId="10" fillId="3" borderId="49" xfId="7" applyNumberFormat="1" applyFont="1" applyFill="1" applyBorder="1" applyAlignment="1">
      <alignment vertical="center" wrapText="1"/>
    </xf>
    <xf numFmtId="0" fontId="10" fillId="0" borderId="57" xfId="7" applyFont="1" applyFill="1" applyBorder="1" applyAlignment="1">
      <alignment horizontal="center" vertical="center" wrapText="1"/>
    </xf>
    <xf numFmtId="4" fontId="33" fillId="0" borderId="4" xfId="7" applyNumberFormat="1" applyFont="1" applyFill="1" applyBorder="1" applyAlignment="1">
      <alignment horizontal="center" vertical="center" wrapText="1"/>
    </xf>
    <xf numFmtId="4" fontId="33" fillId="0" borderId="3" xfId="7" applyNumberFormat="1" applyFont="1" applyFill="1" applyBorder="1" applyAlignment="1">
      <alignment horizontal="center" vertical="center" wrapText="1"/>
    </xf>
    <xf numFmtId="4" fontId="33" fillId="0" borderId="66" xfId="7" applyNumberFormat="1" applyFont="1" applyFill="1" applyBorder="1" applyAlignment="1">
      <alignment horizontal="center" vertical="center" wrapText="1"/>
    </xf>
    <xf numFmtId="4" fontId="33" fillId="0" borderId="5" xfId="7" applyNumberFormat="1" applyFont="1" applyFill="1" applyBorder="1" applyAlignment="1">
      <alignment horizontal="center" vertical="center" wrapText="1"/>
    </xf>
    <xf numFmtId="4" fontId="46" fillId="3" borderId="21" xfId="7" applyNumberFormat="1" applyFont="1" applyFill="1" applyBorder="1" applyAlignment="1">
      <alignment vertical="center" wrapText="1"/>
    </xf>
    <xf numFmtId="0" fontId="10" fillId="0" borderId="42" xfId="7" applyFont="1" applyFill="1" applyBorder="1" applyAlignment="1">
      <alignment vertical="center" wrapText="1"/>
    </xf>
    <xf numFmtId="0" fontId="10" fillId="0" borderId="23" xfId="7" applyFont="1" applyFill="1" applyBorder="1" applyAlignment="1">
      <alignment horizontal="center" vertical="center" wrapText="1"/>
    </xf>
    <xf numFmtId="4" fontId="10" fillId="0" borderId="24" xfId="7" applyNumberFormat="1" applyFont="1" applyFill="1" applyBorder="1" applyAlignment="1">
      <alignment vertical="center" wrapText="1"/>
    </xf>
    <xf numFmtId="4" fontId="10" fillId="12" borderId="26" xfId="7" applyNumberFormat="1" applyFont="1" applyFill="1" applyBorder="1" applyAlignment="1">
      <alignment horizontal="right" vertical="center" wrapText="1"/>
    </xf>
    <xf numFmtId="4" fontId="10" fillId="4" borderId="26" xfId="7" applyNumberFormat="1" applyFont="1" applyFill="1" applyBorder="1" applyAlignment="1">
      <alignment horizontal="right" vertical="center" wrapText="1"/>
    </xf>
    <xf numFmtId="4" fontId="8" fillId="0" borderId="12" xfId="7" applyNumberFormat="1" applyFont="1" applyFill="1" applyBorder="1" applyAlignment="1">
      <alignment vertical="center" wrapText="1"/>
    </xf>
    <xf numFmtId="4" fontId="8" fillId="0" borderId="0" xfId="7" applyNumberFormat="1" applyFont="1" applyFill="1" applyBorder="1" applyAlignment="1">
      <alignment vertical="center" wrapText="1"/>
    </xf>
    <xf numFmtId="49" fontId="20" fillId="0" borderId="0" xfId="2" applyNumberFormat="1" applyFont="1" applyFill="1" applyAlignment="1">
      <alignment horizontal="right" vertical="center"/>
    </xf>
    <xf numFmtId="0" fontId="35" fillId="0" borderId="17" xfId="2" applyFont="1" applyFill="1" applyBorder="1" applyAlignment="1">
      <alignment horizontal="center" vertical="center" wrapText="1"/>
    </xf>
    <xf numFmtId="0" fontId="35" fillId="0" borderId="8" xfId="2" applyFont="1" applyFill="1" applyBorder="1" applyAlignment="1">
      <alignment horizontal="center" vertical="center" wrapText="1"/>
    </xf>
    <xf numFmtId="0" fontId="35" fillId="0" borderId="94" xfId="2" applyFont="1" applyFill="1" applyBorder="1" applyAlignment="1">
      <alignment vertical="center" wrapText="1"/>
    </xf>
    <xf numFmtId="4" fontId="35" fillId="12" borderId="6" xfId="2" applyNumberFormat="1" applyFont="1" applyFill="1" applyBorder="1" applyAlignment="1">
      <alignment vertical="center" wrapText="1"/>
    </xf>
    <xf numFmtId="4" fontId="10" fillId="0" borderId="10" xfId="7" applyNumberFormat="1" applyFont="1" applyFill="1" applyBorder="1" applyAlignment="1">
      <alignment horizontal="center" vertical="center" wrapText="1"/>
    </xf>
    <xf numFmtId="4" fontId="10" fillId="12" borderId="54" xfId="7" applyNumberFormat="1" applyFont="1" applyFill="1" applyBorder="1" applyAlignment="1">
      <alignment vertical="center" wrapText="1"/>
    </xf>
    <xf numFmtId="4" fontId="35" fillId="3" borderId="35" xfId="7" applyNumberFormat="1" applyFont="1" applyFill="1" applyBorder="1" applyAlignment="1">
      <alignment vertical="center" wrapText="1"/>
    </xf>
    <xf numFmtId="0" fontId="35" fillId="0" borderId="37" xfId="2" applyFont="1" applyFill="1" applyBorder="1" applyAlignment="1">
      <alignment horizontal="center" vertical="center" wrapText="1"/>
    </xf>
    <xf numFmtId="49" fontId="35" fillId="0" borderId="34" xfId="2" applyNumberFormat="1" applyFont="1" applyFill="1" applyBorder="1" applyAlignment="1">
      <alignment horizontal="center" vertical="center" wrapText="1"/>
    </xf>
    <xf numFmtId="0" fontId="35" fillId="0" borderId="100" xfId="2" applyFont="1" applyFill="1" applyBorder="1" applyAlignment="1">
      <alignment vertical="center" wrapText="1"/>
    </xf>
    <xf numFmtId="4" fontId="35" fillId="12" borderId="56" xfId="7" applyNumberFormat="1" applyFont="1" applyFill="1" applyBorder="1" applyAlignment="1">
      <alignment vertical="center" wrapText="1"/>
    </xf>
    <xf numFmtId="4" fontId="35" fillId="4" borderId="35" xfId="7" applyNumberFormat="1" applyFont="1" applyFill="1" applyBorder="1" applyAlignment="1">
      <alignment vertical="center" wrapText="1"/>
    </xf>
    <xf numFmtId="0" fontId="10" fillId="0" borderId="95" xfId="2" applyFont="1" applyFill="1" applyBorder="1" applyAlignment="1">
      <alignment horizontal="left" vertical="center" wrapText="1"/>
    </xf>
    <xf numFmtId="49" fontId="10" fillId="0" borderId="20" xfId="23" applyNumberFormat="1" applyFont="1" applyFill="1" applyBorder="1" applyAlignment="1">
      <alignment horizontal="center" vertical="center"/>
    </xf>
    <xf numFmtId="0" fontId="10" fillId="11" borderId="95" xfId="2" applyFont="1" applyFill="1" applyBorder="1" applyAlignment="1">
      <alignment horizontal="left" vertical="center" wrapText="1"/>
    </xf>
    <xf numFmtId="0" fontId="35" fillId="0" borderId="29" xfId="2" applyNumberFormat="1" applyFont="1" applyFill="1" applyBorder="1" applyAlignment="1">
      <alignment horizontal="center"/>
    </xf>
    <xf numFmtId="4" fontId="35" fillId="0" borderId="97" xfId="2" applyNumberFormat="1" applyFont="1" applyFill="1" applyBorder="1"/>
    <xf numFmtId="4" fontId="35" fillId="3" borderId="26" xfId="12" applyNumberFormat="1" applyFont="1" applyFill="1" applyBorder="1" applyAlignment="1">
      <alignment vertical="center"/>
    </xf>
    <xf numFmtId="0" fontId="35" fillId="0" borderId="23" xfId="13" applyFont="1" applyFill="1" applyBorder="1" applyAlignment="1">
      <alignment horizontal="center"/>
    </xf>
    <xf numFmtId="49" fontId="35" fillId="0" borderId="24" xfId="12" applyNumberFormat="1" applyFont="1" applyFill="1" applyBorder="1" applyAlignment="1">
      <alignment horizontal="center"/>
    </xf>
    <xf numFmtId="0" fontId="35" fillId="0" borderId="96" xfId="12" applyFont="1" applyFill="1" applyBorder="1" applyAlignment="1">
      <alignment wrapText="1"/>
    </xf>
    <xf numFmtId="4" fontId="35" fillId="12" borderId="108" xfId="12" applyNumberFormat="1" applyFont="1" applyFill="1" applyBorder="1" applyAlignment="1">
      <alignment vertical="center"/>
    </xf>
    <xf numFmtId="4" fontId="35" fillId="4" borderId="26" xfId="12" applyNumberFormat="1" applyFont="1" applyFill="1" applyBorder="1" applyAlignment="1">
      <alignment vertical="center"/>
    </xf>
    <xf numFmtId="49" fontId="10" fillId="0" borderId="19" xfId="12" applyNumberFormat="1" applyFont="1" applyFill="1" applyBorder="1" applyAlignment="1">
      <alignment horizontal="center"/>
    </xf>
    <xf numFmtId="0" fontId="10" fillId="0" borderId="95" xfId="12" applyFont="1" applyFill="1" applyBorder="1" applyAlignment="1">
      <alignment wrapText="1"/>
    </xf>
    <xf numFmtId="4" fontId="10" fillId="12" borderId="54" xfId="12" applyNumberFormat="1" applyFont="1" applyFill="1" applyBorder="1" applyAlignment="1">
      <alignment vertical="center"/>
    </xf>
    <xf numFmtId="0" fontId="10" fillId="0" borderId="18" xfId="13" applyFont="1" applyFill="1" applyBorder="1" applyAlignment="1">
      <alignment horizontal="center" vertical="center"/>
    </xf>
    <xf numFmtId="49" fontId="10" fillId="0" borderId="19" xfId="12" applyNumberFormat="1" applyFont="1" applyFill="1" applyBorder="1" applyAlignment="1">
      <alignment horizontal="center" vertical="center"/>
    </xf>
    <xf numFmtId="0" fontId="10" fillId="0" borderId="95" xfId="21" applyFont="1" applyFill="1" applyBorder="1" applyAlignment="1">
      <alignment horizontal="left" vertical="center" wrapText="1"/>
    </xf>
    <xf numFmtId="49" fontId="10" fillId="0" borderId="57" xfId="12" applyNumberFormat="1" applyFont="1" applyFill="1" applyBorder="1" applyAlignment="1">
      <alignment horizontal="center" vertical="center"/>
    </xf>
    <xf numFmtId="4" fontId="10" fillId="12" borderId="101" xfId="1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justify" vertical="center" wrapText="1"/>
    </xf>
    <xf numFmtId="0" fontId="35" fillId="0" borderId="64" xfId="2" applyFont="1" applyFill="1" applyBorder="1" applyAlignment="1">
      <alignment horizontal="center" vertical="center" wrapText="1"/>
    </xf>
    <xf numFmtId="49" fontId="35" fillId="0" borderId="65" xfId="2" applyNumberFormat="1" applyFont="1" applyFill="1" applyBorder="1" applyAlignment="1">
      <alignment horizontal="center" vertical="center" wrapText="1"/>
    </xf>
    <xf numFmtId="0" fontId="35" fillId="0" borderId="65" xfId="2" applyFont="1" applyFill="1" applyBorder="1" applyAlignment="1">
      <alignment vertical="center" wrapText="1"/>
    </xf>
    <xf numFmtId="4" fontId="35" fillId="12" borderId="45" xfId="7" applyNumberFormat="1" applyFont="1" applyFill="1" applyBorder="1" applyAlignment="1">
      <alignment vertical="center" wrapText="1"/>
    </xf>
    <xf numFmtId="4" fontId="10" fillId="4" borderId="22" xfId="7" applyNumberFormat="1" applyFont="1" applyFill="1" applyBorder="1" applyAlignment="1">
      <alignment vertical="center" wrapText="1"/>
    </xf>
    <xf numFmtId="0" fontId="8" fillId="0" borderId="0" xfId="23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justify" vertical="center"/>
    </xf>
    <xf numFmtId="49" fontId="10" fillId="11" borderId="19" xfId="2" applyNumberFormat="1" applyFont="1" applyFill="1" applyBorder="1" applyAlignment="1">
      <alignment horizontal="center" vertical="center" wrapText="1"/>
    </xf>
    <xf numFmtId="0" fontId="10" fillId="11" borderId="20" xfId="2" applyFont="1" applyFill="1" applyBorder="1" applyAlignment="1">
      <alignment vertical="center" wrapText="1"/>
    </xf>
    <xf numFmtId="0" fontId="10" fillId="0" borderId="30" xfId="23" applyFont="1" applyFill="1" applyBorder="1" applyAlignment="1">
      <alignment vertical="center" wrapText="1"/>
    </xf>
    <xf numFmtId="49" fontId="10" fillId="11" borderId="29" xfId="12" applyNumberFormat="1" applyFont="1" applyFill="1" applyBorder="1" applyAlignment="1">
      <alignment horizontal="center" vertical="center"/>
    </xf>
    <xf numFmtId="4" fontId="24" fillId="0" borderId="22" xfId="2" applyNumberFormat="1" applyFont="1" applyFill="1" applyBorder="1" applyAlignment="1">
      <alignment horizontal="center" vertical="center" wrapText="1"/>
    </xf>
    <xf numFmtId="4" fontId="10" fillId="3" borderId="54" xfId="2" applyNumberFormat="1" applyFont="1" applyFill="1" applyBorder="1" applyAlignment="1">
      <alignment horizontal="right" vertical="center" wrapText="1"/>
    </xf>
    <xf numFmtId="4" fontId="10" fillId="12" borderId="21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Fill="1" applyBorder="1" applyAlignment="1">
      <alignment vertical="center"/>
    </xf>
    <xf numFmtId="49" fontId="10" fillId="0" borderId="29" xfId="7" applyNumberFormat="1" applyFont="1" applyBorder="1" applyAlignment="1">
      <alignment horizontal="center" vertical="center"/>
    </xf>
    <xf numFmtId="4" fontId="10" fillId="12" borderId="31" xfId="2" applyNumberFormat="1" applyFont="1" applyFill="1" applyBorder="1" applyAlignment="1">
      <alignment horizontal="right" vertical="center" wrapText="1"/>
    </xf>
    <xf numFmtId="4" fontId="10" fillId="11" borderId="32" xfId="2" applyNumberFormat="1" applyFont="1" applyFill="1" applyBorder="1" applyAlignment="1">
      <alignment horizontal="right" vertical="center" wrapText="1"/>
    </xf>
    <xf numFmtId="4" fontId="10" fillId="11" borderId="27" xfId="2" applyNumberFormat="1" applyFont="1" applyFill="1" applyBorder="1" applyAlignment="1">
      <alignment horizontal="right" vertical="center" wrapText="1"/>
    </xf>
    <xf numFmtId="49" fontId="10" fillId="0" borderId="42" xfId="23" applyNumberFormat="1" applyFont="1" applyFill="1" applyBorder="1" applyAlignment="1">
      <alignment horizontal="center" vertical="center"/>
    </xf>
    <xf numFmtId="0" fontId="10" fillId="0" borderId="20" xfId="21" applyFont="1" applyFill="1" applyBorder="1" applyAlignment="1">
      <alignment horizontal="left" vertical="center" wrapText="1"/>
    </xf>
    <xf numFmtId="0" fontId="58" fillId="0" borderId="0" xfId="23" applyFont="1" applyFill="1" applyBorder="1" applyAlignment="1">
      <alignment vertical="center" wrapText="1"/>
    </xf>
    <xf numFmtId="0" fontId="10" fillId="0" borderId="108" xfId="13" applyFont="1" applyFill="1" applyBorder="1" applyAlignment="1">
      <alignment horizontal="center" vertical="center"/>
    </xf>
    <xf numFmtId="49" fontId="10" fillId="11" borderId="19" xfId="12" applyNumberFormat="1" applyFont="1" applyFill="1" applyBorder="1" applyAlignment="1">
      <alignment horizontal="center" vertical="center"/>
    </xf>
    <xf numFmtId="0" fontId="10" fillId="11" borderId="43" xfId="12" applyFont="1" applyFill="1" applyBorder="1" applyAlignment="1">
      <alignment vertical="center" wrapText="1"/>
    </xf>
    <xf numFmtId="4" fontId="10" fillId="12" borderId="26" xfId="12" applyNumberFormat="1" applyFont="1" applyFill="1" applyBorder="1" applyAlignment="1">
      <alignment vertical="center"/>
    </xf>
    <xf numFmtId="0" fontId="10" fillId="11" borderId="20" xfId="12" applyFont="1" applyFill="1" applyBorder="1" applyAlignment="1">
      <alignment vertical="center" wrapText="1"/>
    </xf>
    <xf numFmtId="0" fontId="10" fillId="0" borderId="20" xfId="23" applyFont="1" applyFill="1" applyBorder="1" applyAlignment="1">
      <alignment vertical="center" wrapText="1"/>
    </xf>
    <xf numFmtId="0" fontId="35" fillId="0" borderId="54" xfId="13" applyFont="1" applyFill="1" applyBorder="1" applyAlignment="1">
      <alignment horizontal="center" vertical="center"/>
    </xf>
    <xf numFmtId="49" fontId="35" fillId="0" borderId="19" xfId="12" applyNumberFormat="1" applyFont="1" applyFill="1" applyBorder="1" applyAlignment="1">
      <alignment horizontal="center" vertical="center"/>
    </xf>
    <xf numFmtId="0" fontId="35" fillId="0" borderId="42" xfId="12" applyFont="1" applyFill="1" applyBorder="1" applyAlignment="1">
      <alignment vertical="center" wrapText="1"/>
    </xf>
    <xf numFmtId="4" fontId="35" fillId="12" borderId="21" xfId="12" applyNumberFormat="1" applyFont="1" applyFill="1" applyBorder="1" applyAlignment="1">
      <alignment vertical="center"/>
    </xf>
    <xf numFmtId="0" fontId="10" fillId="0" borderId="54" xfId="13" applyFont="1" applyFill="1" applyBorder="1" applyAlignment="1">
      <alignment horizontal="center" vertical="center"/>
    </xf>
    <xf numFmtId="0" fontId="10" fillId="0" borderId="28" xfId="13" applyFont="1" applyFill="1" applyBorder="1" applyAlignment="1">
      <alignment horizontal="center" vertical="center"/>
    </xf>
    <xf numFmtId="0" fontId="10" fillId="11" borderId="30" xfId="2" applyFont="1" applyFill="1" applyBorder="1" applyAlignment="1">
      <alignment vertical="center" wrapText="1"/>
    </xf>
    <xf numFmtId="49" fontId="10" fillId="0" borderId="24" xfId="7" applyNumberFormat="1" applyFont="1" applyBorder="1" applyAlignment="1">
      <alignment horizontal="center" vertical="center"/>
    </xf>
    <xf numFmtId="0" fontId="8" fillId="0" borderId="0" xfId="12" applyFont="1" applyFill="1" applyBorder="1" applyAlignment="1">
      <alignment vertical="center" wrapText="1"/>
    </xf>
    <xf numFmtId="0" fontId="10" fillId="0" borderId="23" xfId="7" applyFont="1" applyBorder="1" applyAlignment="1">
      <alignment horizontal="center"/>
    </xf>
    <xf numFmtId="0" fontId="10" fillId="0" borderId="25" xfId="2" applyFont="1" applyFill="1" applyBorder="1" applyAlignment="1">
      <alignment horizontal="left" vertical="center" wrapText="1"/>
    </xf>
    <xf numFmtId="4" fontId="10" fillId="12" borderId="26" xfId="2" applyNumberFormat="1" applyFont="1" applyFill="1" applyBorder="1" applyAlignment="1">
      <alignment horizontal="right" vertical="center" wrapText="1"/>
    </xf>
    <xf numFmtId="0" fontId="10" fillId="0" borderId="20" xfId="21" applyFont="1" applyFill="1" applyBorder="1" applyAlignment="1">
      <alignment vertical="center" wrapText="1"/>
    </xf>
    <xf numFmtId="0" fontId="10" fillId="0" borderId="25" xfId="21" applyFont="1" applyFill="1" applyBorder="1" applyAlignment="1">
      <alignment vertical="center" wrapText="1"/>
    </xf>
    <xf numFmtId="4" fontId="10" fillId="0" borderId="0" xfId="12" applyNumberFormat="1" applyFont="1" applyFill="1" applyBorder="1" applyAlignment="1">
      <alignment vertical="center"/>
    </xf>
    <xf numFmtId="0" fontId="10" fillId="0" borderId="0" xfId="21" applyFont="1" applyFill="1" applyBorder="1" applyAlignment="1">
      <alignment vertical="center" wrapText="1"/>
    </xf>
    <xf numFmtId="4" fontId="10" fillId="0" borderId="0" xfId="2" applyNumberFormat="1" applyFont="1" applyFill="1" applyBorder="1" applyAlignment="1">
      <alignment horizontal="center" vertical="center" wrapText="1"/>
    </xf>
    <xf numFmtId="0" fontId="10" fillId="0" borderId="30" xfId="21" applyFont="1" applyFill="1" applyBorder="1" applyAlignment="1">
      <alignment vertical="center" wrapText="1"/>
    </xf>
    <xf numFmtId="4" fontId="10" fillId="12" borderId="31" xfId="12" applyNumberFormat="1" applyFont="1" applyFill="1" applyBorder="1" applyAlignment="1">
      <alignment vertical="center"/>
    </xf>
    <xf numFmtId="4" fontId="10" fillId="0" borderId="32" xfId="7" applyNumberFormat="1" applyFont="1" applyFill="1" applyBorder="1" applyAlignment="1">
      <alignment vertical="center" wrapText="1"/>
    </xf>
    <xf numFmtId="0" fontId="10" fillId="0" borderId="23" xfId="7" applyFont="1" applyFill="1" applyBorder="1" applyAlignment="1">
      <alignment horizontal="center" vertical="center"/>
    </xf>
    <xf numFmtId="4" fontId="10" fillId="12" borderId="26" xfId="2" applyNumberFormat="1" applyFont="1" applyFill="1" applyBorder="1" applyAlignment="1">
      <alignment vertical="center" wrapText="1"/>
    </xf>
    <xf numFmtId="0" fontId="10" fillId="0" borderId="18" xfId="7" applyFont="1" applyFill="1" applyBorder="1" applyAlignment="1">
      <alignment horizontal="center" vertical="center"/>
    </xf>
    <xf numFmtId="0" fontId="10" fillId="0" borderId="122" xfId="21" applyFont="1" applyFill="1" applyBorder="1" applyAlignment="1">
      <alignment horizontal="left" vertical="center" wrapText="1"/>
    </xf>
    <xf numFmtId="0" fontId="10" fillId="0" borderId="0" xfId="21" applyFont="1" applyFill="1" applyBorder="1" applyAlignment="1">
      <alignment horizontal="left" vertical="center" wrapText="1"/>
    </xf>
    <xf numFmtId="0" fontId="10" fillId="0" borderId="0" xfId="7" applyFont="1" applyBorder="1" applyAlignment="1">
      <alignment horizontal="center"/>
    </xf>
    <xf numFmtId="4" fontId="33" fillId="0" borderId="125" xfId="2" applyNumberFormat="1" applyFont="1" applyFill="1" applyBorder="1" applyAlignment="1">
      <alignment vertical="center" wrapText="1"/>
    </xf>
    <xf numFmtId="0" fontId="33" fillId="0" borderId="74" xfId="2" applyFont="1" applyFill="1" applyBorder="1" applyAlignment="1">
      <alignment horizontal="center" vertical="center" wrapText="1"/>
    </xf>
    <xf numFmtId="0" fontId="33" fillId="0" borderId="90" xfId="2" applyFont="1" applyFill="1" applyBorder="1" applyAlignment="1">
      <alignment horizontal="center" vertical="center" wrapText="1"/>
    </xf>
    <xf numFmtId="0" fontId="39" fillId="0" borderId="45" xfId="7" applyFont="1" applyBorder="1" applyAlignment="1">
      <alignment horizontal="center" vertical="center"/>
    </xf>
    <xf numFmtId="4" fontId="35" fillId="3" borderId="6" xfId="7" applyNumberFormat="1" applyFont="1" applyFill="1" applyBorder="1" applyAlignment="1">
      <alignment vertical="center"/>
    </xf>
    <xf numFmtId="0" fontId="35" fillId="0" borderId="17" xfId="2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/>
    </xf>
    <xf numFmtId="0" fontId="35" fillId="0" borderId="94" xfId="2" applyFont="1" applyBorder="1" applyAlignment="1">
      <alignment horizontal="left" vertical="center"/>
    </xf>
    <xf numFmtId="4" fontId="35" fillId="12" borderId="6" xfId="7" applyNumberFormat="1" applyFont="1" applyFill="1" applyBorder="1" applyAlignment="1">
      <alignment vertical="center"/>
    </xf>
    <xf numFmtId="4" fontId="35" fillId="4" borderId="9" xfId="7" applyNumberFormat="1" applyFont="1" applyFill="1" applyBorder="1" applyAlignment="1">
      <alignment vertical="center"/>
    </xf>
    <xf numFmtId="4" fontId="35" fillId="0" borderId="10" xfId="2" applyNumberFormat="1" applyFont="1" applyFill="1" applyBorder="1" applyAlignment="1">
      <alignment horizontal="center" vertical="center" wrapText="1"/>
    </xf>
    <xf numFmtId="4" fontId="10" fillId="12" borderId="54" xfId="2" applyNumberFormat="1" applyFont="1" applyFill="1" applyBorder="1" applyAlignment="1">
      <alignment horizontal="right" vertical="center" wrapText="1"/>
    </xf>
    <xf numFmtId="4" fontId="10" fillId="4" borderId="21" xfId="2" applyNumberFormat="1" applyFont="1" applyFill="1" applyBorder="1" applyAlignment="1">
      <alignment horizontal="right" vertical="center" wrapText="1"/>
    </xf>
    <xf numFmtId="49" fontId="8" fillId="0" borderId="0" xfId="12" applyNumberFormat="1" applyFont="1" applyFill="1" applyBorder="1" applyAlignment="1">
      <alignment horizontal="center" vertical="center"/>
    </xf>
    <xf numFmtId="0" fontId="10" fillId="0" borderId="98" xfId="13" applyFont="1" applyFill="1" applyBorder="1" applyAlignment="1">
      <alignment horizontal="center" vertical="center"/>
    </xf>
    <xf numFmtId="4" fontId="10" fillId="12" borderId="101" xfId="2" applyNumberFormat="1" applyFont="1" applyFill="1" applyBorder="1" applyAlignment="1">
      <alignment horizontal="right" vertical="center" wrapText="1"/>
    </xf>
    <xf numFmtId="0" fontId="10" fillId="0" borderId="0" xfId="13" applyFont="1" applyFill="1" applyBorder="1" applyAlignment="1">
      <alignment horizontal="center" vertical="center"/>
    </xf>
    <xf numFmtId="49" fontId="10" fillId="0" borderId="0" xfId="12" applyNumberFormat="1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vertical="center" wrapText="1"/>
    </xf>
    <xf numFmtId="0" fontId="10" fillId="0" borderId="0" xfId="2" applyFont="1" applyFill="1" applyAlignment="1">
      <alignment horizontal="center" vertical="center" wrapText="1"/>
    </xf>
    <xf numFmtId="0" fontId="33" fillId="0" borderId="73" xfId="2" applyFont="1" applyFill="1" applyBorder="1" applyAlignment="1">
      <alignment horizontal="center" vertical="center" wrapText="1"/>
    </xf>
    <xf numFmtId="4" fontId="28" fillId="3" borderId="9" xfId="7" applyNumberFormat="1" applyFont="1" applyFill="1" applyBorder="1" applyAlignment="1">
      <alignment vertical="center" wrapText="1"/>
    </xf>
    <xf numFmtId="49" fontId="10" fillId="0" borderId="17" xfId="2" applyNumberFormat="1" applyFont="1" applyFill="1" applyBorder="1" applyAlignment="1">
      <alignment horizontal="center" vertical="center" wrapText="1"/>
    </xf>
    <xf numFmtId="49" fontId="10" fillId="11" borderId="8" xfId="7" applyNumberFormat="1" applyFont="1" applyFill="1" applyBorder="1" applyAlignment="1">
      <alignment horizontal="center" vertical="center" wrapText="1"/>
    </xf>
    <xf numFmtId="0" fontId="10" fillId="11" borderId="94" xfId="2" applyFont="1" applyFill="1" applyBorder="1" applyAlignment="1">
      <alignment vertical="center" wrapText="1"/>
    </xf>
    <xf numFmtId="4" fontId="28" fillId="12" borderId="9" xfId="7" applyNumberFormat="1" applyFont="1" applyFill="1" applyBorder="1" applyAlignment="1">
      <alignment vertical="center" wrapText="1"/>
    </xf>
    <xf numFmtId="4" fontId="10" fillId="4" borderId="9" xfId="7" applyNumberFormat="1" applyFont="1" applyFill="1" applyBorder="1" applyAlignment="1">
      <alignment vertical="center" wrapText="1"/>
    </xf>
    <xf numFmtId="4" fontId="10" fillId="0" borderId="10" xfId="7" applyNumberFormat="1" applyFont="1" applyFill="1" applyBorder="1" applyAlignment="1">
      <alignment vertical="center" wrapText="1"/>
    </xf>
    <xf numFmtId="4" fontId="28" fillId="3" borderId="31" xfId="7" applyNumberFormat="1" applyFont="1" applyFill="1" applyBorder="1" applyAlignment="1">
      <alignment vertical="center" wrapText="1"/>
    </xf>
    <xf numFmtId="49" fontId="10" fillId="0" borderId="18" xfId="2" applyNumberFormat="1" applyFont="1" applyFill="1" applyBorder="1" applyAlignment="1">
      <alignment horizontal="center" vertical="center" wrapText="1"/>
    </xf>
    <xf numFmtId="49" fontId="10" fillId="11" borderId="29" xfId="7" applyNumberFormat="1" applyFont="1" applyFill="1" applyBorder="1" applyAlignment="1">
      <alignment horizontal="center" vertical="center" wrapText="1"/>
    </xf>
    <xf numFmtId="0" fontId="10" fillId="11" borderId="97" xfId="2" applyFont="1" applyFill="1" applyBorder="1" applyAlignment="1">
      <alignment vertical="center" wrapText="1"/>
    </xf>
    <xf numFmtId="4" fontId="10" fillId="4" borderId="31" xfId="7" applyNumberFormat="1" applyFont="1" applyFill="1" applyBorder="1" applyAlignment="1">
      <alignment vertical="center" wrapText="1"/>
    </xf>
    <xf numFmtId="4" fontId="28" fillId="3" borderId="21" xfId="7" applyNumberFormat="1" applyFont="1" applyFill="1" applyBorder="1" applyAlignment="1">
      <alignment vertical="center" wrapText="1"/>
    </xf>
    <xf numFmtId="49" fontId="10" fillId="11" borderId="19" xfId="7" applyNumberFormat="1" applyFont="1" applyFill="1" applyBorder="1" applyAlignment="1">
      <alignment horizontal="center" vertical="center" wrapText="1"/>
    </xf>
    <xf numFmtId="4" fontId="28" fillId="12" borderId="21" xfId="7" applyNumberFormat="1" applyFont="1" applyFill="1" applyBorder="1" applyAlignment="1">
      <alignment vertical="center" wrapText="1"/>
    </xf>
    <xf numFmtId="49" fontId="10" fillId="0" borderId="28" xfId="2" applyNumberFormat="1" applyFont="1" applyFill="1" applyBorder="1" applyAlignment="1">
      <alignment horizontal="center" vertical="center" wrapText="1"/>
    </xf>
    <xf numFmtId="0" fontId="10" fillId="11" borderId="97" xfId="2" applyFont="1" applyFill="1" applyBorder="1" applyAlignment="1">
      <alignment wrapText="1"/>
    </xf>
    <xf numFmtId="4" fontId="28" fillId="12" borderId="31" xfId="7" applyNumberFormat="1" applyFont="1" applyFill="1" applyBorder="1" applyAlignment="1">
      <alignment vertical="center" wrapText="1"/>
    </xf>
    <xf numFmtId="4" fontId="24" fillId="3" borderId="31" xfId="7" applyNumberFormat="1" applyFont="1" applyFill="1" applyBorder="1" applyAlignment="1">
      <alignment vertical="center" wrapText="1"/>
    </xf>
    <xf numFmtId="4" fontId="24" fillId="12" borderId="31" xfId="7" applyNumberFormat="1" applyFont="1" applyFill="1" applyBorder="1" applyAlignment="1">
      <alignment vertical="center" wrapText="1"/>
    </xf>
    <xf numFmtId="0" fontId="10" fillId="11" borderId="95" xfId="2" applyFont="1" applyFill="1" applyBorder="1" applyAlignment="1">
      <alignment vertical="center" wrapText="1"/>
    </xf>
    <xf numFmtId="4" fontId="24" fillId="3" borderId="49" xfId="7" applyNumberFormat="1" applyFont="1" applyFill="1" applyBorder="1" applyAlignment="1">
      <alignment vertical="center" wrapText="1"/>
    </xf>
    <xf numFmtId="49" fontId="10" fillId="0" borderId="98" xfId="2" applyNumberFormat="1" applyFont="1" applyFill="1" applyBorder="1" applyAlignment="1">
      <alignment horizontal="center" vertical="center" wrapText="1"/>
    </xf>
    <xf numFmtId="49" fontId="10" fillId="11" borderId="57" xfId="7" applyNumberFormat="1" applyFont="1" applyFill="1" applyBorder="1" applyAlignment="1">
      <alignment horizontal="center" vertical="center" wrapText="1"/>
    </xf>
    <xf numFmtId="0" fontId="10" fillId="11" borderId="99" xfId="2" applyFont="1" applyFill="1" applyBorder="1" applyAlignment="1">
      <alignment vertical="center" wrapText="1"/>
    </xf>
    <xf numFmtId="4" fontId="24" fillId="12" borderId="49" xfId="7" applyNumberFormat="1" applyFont="1" applyFill="1" applyBorder="1" applyAlignment="1">
      <alignment vertical="center" wrapText="1"/>
    </xf>
    <xf numFmtId="4" fontId="10" fillId="4" borderId="49" xfId="7" applyNumberFormat="1" applyFont="1" applyFill="1" applyBorder="1" applyAlignment="1">
      <alignment vertical="center" wrapText="1"/>
    </xf>
    <xf numFmtId="4" fontId="10" fillId="0" borderId="102" xfId="7" applyNumberFormat="1" applyFont="1" applyFill="1" applyBorder="1" applyAlignment="1">
      <alignment vertical="center" wrapText="1"/>
    </xf>
    <xf numFmtId="0" fontId="20" fillId="0" borderId="0" xfId="3" applyFont="1" applyFill="1" applyAlignment="1">
      <alignment vertical="center"/>
    </xf>
    <xf numFmtId="0" fontId="20" fillId="0" borderId="0" xfId="3" applyFont="1" applyFill="1" applyAlignment="1"/>
    <xf numFmtId="0" fontId="39" fillId="0" borderId="65" xfId="2" applyFont="1" applyFill="1" applyBorder="1" applyAlignment="1">
      <alignment horizontal="center" vertical="center" wrapText="1"/>
    </xf>
    <xf numFmtId="4" fontId="39" fillId="0" borderId="4" xfId="7" applyNumberFormat="1" applyFont="1" applyFill="1" applyBorder="1" applyAlignment="1">
      <alignment wrapText="1"/>
    </xf>
    <xf numFmtId="0" fontId="35" fillId="0" borderId="17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center" vertical="center" wrapText="1"/>
    </xf>
    <xf numFmtId="0" fontId="35" fillId="0" borderId="7" xfId="7" applyFont="1" applyFill="1" applyBorder="1" applyAlignment="1">
      <alignment vertical="center" wrapText="1"/>
    </xf>
    <xf numFmtId="4" fontId="35" fillId="4" borderId="10" xfId="7" applyNumberFormat="1" applyFont="1" applyFill="1" applyBorder="1" applyAlignment="1">
      <alignment vertical="center" wrapText="1"/>
    </xf>
    <xf numFmtId="4" fontId="10" fillId="0" borderId="9" xfId="7" applyNumberFormat="1" applyFont="1" applyFill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/>
    </xf>
    <xf numFmtId="4" fontId="10" fillId="0" borderId="21" xfId="7" applyNumberFormat="1" applyFont="1" applyFill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 wrapText="1"/>
    </xf>
    <xf numFmtId="0" fontId="10" fillId="0" borderId="60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62" xfId="2" applyFont="1" applyBorder="1" applyAlignment="1">
      <alignment horizontal="left" vertical="center"/>
    </xf>
    <xf numFmtId="4" fontId="10" fillId="4" borderId="27" xfId="7" applyNumberFormat="1" applyFont="1" applyFill="1" applyBorder="1" applyAlignment="1">
      <alignment vertical="center" wrapText="1"/>
    </xf>
    <xf numFmtId="0" fontId="10" fillId="0" borderId="26" xfId="7" applyFont="1" applyBorder="1" applyAlignment="1">
      <alignment horizontal="center"/>
    </xf>
    <xf numFmtId="0" fontId="10" fillId="0" borderId="20" xfId="2" applyFont="1" applyBorder="1" applyAlignment="1">
      <alignment vertical="center"/>
    </xf>
    <xf numFmtId="0" fontId="10" fillId="0" borderId="98" xfId="2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/>
    </xf>
    <xf numFmtId="0" fontId="10" fillId="0" borderId="122" xfId="2" applyFont="1" applyBorder="1" applyAlignment="1">
      <alignment vertical="center" wrapText="1"/>
    </xf>
    <xf numFmtId="4" fontId="10" fillId="12" borderId="49" xfId="7" applyNumberFormat="1" applyFont="1" applyFill="1" applyBorder="1" applyAlignment="1">
      <alignment vertical="center" wrapText="1"/>
    </xf>
    <xf numFmtId="4" fontId="10" fillId="4" borderId="102" xfId="7" applyNumberFormat="1" applyFont="1" applyFill="1" applyBorder="1" applyAlignment="1">
      <alignment vertical="center" wrapText="1"/>
    </xf>
    <xf numFmtId="0" fontId="10" fillId="0" borderId="0" xfId="7" applyFont="1" applyBorder="1" applyAlignment="1"/>
    <xf numFmtId="0" fontId="57" fillId="0" borderId="0" xfId="24" applyFont="1" applyAlignment="1">
      <alignment horizontal="right"/>
    </xf>
    <xf numFmtId="0" fontId="10" fillId="0" borderId="0" xfId="20" applyFont="1"/>
    <xf numFmtId="0" fontId="20" fillId="0" borderId="0" xfId="5" applyFont="1" applyFill="1" applyBorder="1" applyAlignment="1"/>
    <xf numFmtId="0" fontId="10" fillId="0" borderId="0" xfId="5" applyFont="1" applyAlignment="1">
      <alignment horizontal="center"/>
    </xf>
    <xf numFmtId="0" fontId="10" fillId="0" borderId="0" xfId="5" applyFont="1"/>
    <xf numFmtId="0" fontId="8" fillId="0" borderId="0" xfId="5" applyFont="1" applyAlignment="1">
      <alignment horizontal="center"/>
    </xf>
    <xf numFmtId="0" fontId="8" fillId="3" borderId="45" xfId="5" applyFont="1" applyFill="1" applyBorder="1" applyAlignment="1">
      <alignment horizontal="center" vertical="center"/>
    </xf>
    <xf numFmtId="0" fontId="8" fillId="9" borderId="45" xfId="5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60" fillId="0" borderId="64" xfId="5" applyFont="1" applyBorder="1" applyAlignment="1">
      <alignment horizontal="center" vertical="center"/>
    </xf>
    <xf numFmtId="0" fontId="60" fillId="0" borderId="73" xfId="5" applyFont="1" applyBorder="1" applyAlignment="1">
      <alignment horizontal="center" vertical="center"/>
    </xf>
    <xf numFmtId="0" fontId="61" fillId="0" borderId="73" xfId="5" applyFont="1" applyBorder="1" applyAlignment="1">
      <alignment horizontal="center" vertical="center"/>
    </xf>
    <xf numFmtId="0" fontId="60" fillId="0" borderId="90" xfId="5" applyFont="1" applyBorder="1" applyAlignment="1">
      <alignment horizontal="center" vertical="center"/>
    </xf>
    <xf numFmtId="4" fontId="61" fillId="0" borderId="4" xfId="5" applyNumberFormat="1" applyFont="1" applyFill="1" applyBorder="1" applyAlignment="1">
      <alignment vertical="center"/>
    </xf>
    <xf numFmtId="0" fontId="62" fillId="0" borderId="6" xfId="5" applyFont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4" xfId="5" applyFont="1" applyBorder="1" applyAlignment="1">
      <alignment horizontal="center" vertical="center"/>
    </xf>
    <xf numFmtId="0" fontId="62" fillId="0" borderId="54" xfId="5" applyFont="1" applyBorder="1" applyAlignment="1">
      <alignment horizontal="center" vertical="center"/>
    </xf>
    <xf numFmtId="0" fontId="10" fillId="0" borderId="19" xfId="5" applyFont="1" applyFill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95" xfId="5" applyFont="1" applyBorder="1" applyAlignment="1">
      <alignment horizontal="center" vertical="center"/>
    </xf>
    <xf numFmtId="0" fontId="10" fillId="0" borderId="29" xfId="5" applyFont="1" applyFill="1" applyBorder="1" applyAlignment="1">
      <alignment horizontal="center" vertical="center"/>
    </xf>
    <xf numFmtId="0" fontId="62" fillId="0" borderId="52" xfId="5" applyFont="1" applyBorder="1" applyAlignment="1">
      <alignment horizontal="center" vertical="center"/>
    </xf>
    <xf numFmtId="0" fontId="10" fillId="0" borderId="97" xfId="5" applyFont="1" applyBorder="1" applyAlignment="1">
      <alignment horizontal="center" vertical="center"/>
    </xf>
    <xf numFmtId="0" fontId="10" fillId="0" borderId="0" xfId="20" applyFont="1" applyAlignment="1">
      <alignment vertical="center"/>
    </xf>
    <xf numFmtId="4" fontId="53" fillId="0" borderId="0" xfId="7" applyNumberFormat="1" applyFont="1" applyAlignment="1">
      <alignment vertical="center"/>
    </xf>
    <xf numFmtId="4" fontId="33" fillId="0" borderId="14" xfId="2" applyNumberFormat="1" applyFont="1" applyFill="1" applyBorder="1" applyAlignment="1">
      <alignment vertical="center" wrapText="1"/>
    </xf>
    <xf numFmtId="0" fontId="33" fillId="0" borderId="41" xfId="2" applyFont="1" applyFill="1" applyBorder="1" applyAlignment="1">
      <alignment horizontal="center" vertical="center" wrapText="1"/>
    </xf>
    <xf numFmtId="0" fontId="33" fillId="0" borderId="12" xfId="2" applyFont="1" applyFill="1" applyBorder="1" applyAlignment="1">
      <alignment horizontal="center" vertical="center" wrapText="1"/>
    </xf>
    <xf numFmtId="0" fontId="33" fillId="0" borderId="91" xfId="2" applyFont="1" applyFill="1" applyBorder="1" applyAlignment="1">
      <alignment horizontal="center" vertical="center" wrapText="1"/>
    </xf>
    <xf numFmtId="4" fontId="39" fillId="0" borderId="14" xfId="2" applyNumberFormat="1" applyFont="1" applyFill="1" applyBorder="1" applyAlignment="1">
      <alignment vertical="center" wrapText="1"/>
    </xf>
    <xf numFmtId="4" fontId="39" fillId="0" borderId="32" xfId="1" applyNumberFormat="1" applyFont="1" applyFill="1" applyBorder="1" applyAlignment="1">
      <alignment vertical="center" wrapText="1"/>
    </xf>
    <xf numFmtId="4" fontId="10" fillId="0" borderId="91" xfId="7" applyNumberFormat="1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9" fillId="12" borderId="1" xfId="7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4" fontId="8" fillId="0" borderId="66" xfId="4" applyNumberFormat="1" applyFont="1" applyFill="1" applyBorder="1" applyAlignment="1">
      <alignment horizontal="center" vertical="center" wrapText="1"/>
    </xf>
    <xf numFmtId="0" fontId="8" fillId="0" borderId="74" xfId="7" applyFont="1" applyFill="1" applyBorder="1" applyAlignment="1">
      <alignment horizontal="center" vertical="center" wrapText="1"/>
    </xf>
    <xf numFmtId="49" fontId="8" fillId="0" borderId="3" xfId="7" applyNumberFormat="1" applyFont="1" applyFill="1" applyBorder="1" applyAlignment="1">
      <alignment horizontal="center" vertical="center" wrapText="1"/>
    </xf>
    <xf numFmtId="0" fontId="10" fillId="0" borderId="0" xfId="20" applyFont="1" applyBorder="1"/>
    <xf numFmtId="0" fontId="10" fillId="0" borderId="0" xfId="20" applyFont="1" applyFill="1" applyBorder="1"/>
    <xf numFmtId="4" fontId="35" fillId="0" borderId="10" xfId="7" applyNumberFormat="1" applyFont="1" applyFill="1" applyBorder="1" applyAlignment="1">
      <alignment horizontal="center" vertical="center" wrapText="1"/>
    </xf>
    <xf numFmtId="0" fontId="10" fillId="0" borderId="28" xfId="2" applyFont="1" applyFill="1" applyBorder="1" applyAlignment="1">
      <alignment horizontal="center" vertical="center" wrapText="1"/>
    </xf>
    <xf numFmtId="49" fontId="10" fillId="0" borderId="30" xfId="23" applyNumberFormat="1" applyFont="1" applyFill="1" applyBorder="1" applyAlignment="1">
      <alignment horizontal="center" vertical="center"/>
    </xf>
    <xf numFmtId="4" fontId="10" fillId="12" borderId="52" xfId="7" applyNumberFormat="1" applyFont="1" applyFill="1" applyBorder="1" applyAlignment="1">
      <alignment vertical="center" wrapText="1"/>
    </xf>
    <xf numFmtId="0" fontId="10" fillId="0" borderId="99" xfId="12" applyFont="1" applyFill="1" applyBorder="1" applyAlignment="1">
      <alignment wrapText="1"/>
    </xf>
    <xf numFmtId="4" fontId="35" fillId="3" borderId="45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center" wrapText="1"/>
    </xf>
    <xf numFmtId="4" fontId="10" fillId="3" borderId="31" xfId="2" applyNumberFormat="1" applyFont="1" applyFill="1" applyBorder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/>
    </xf>
    <xf numFmtId="4" fontId="35" fillId="3" borderId="2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horizontal="right" vertical="center" wrapText="1"/>
    </xf>
    <xf numFmtId="4" fontId="10" fillId="3" borderId="3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 wrapText="1"/>
    </xf>
    <xf numFmtId="49" fontId="46" fillId="11" borderId="19" xfId="12" applyNumberFormat="1" applyFont="1" applyFill="1" applyBorder="1" applyAlignment="1">
      <alignment horizontal="center" vertical="center"/>
    </xf>
    <xf numFmtId="49" fontId="10" fillId="0" borderId="19" xfId="23" applyNumberFormat="1" applyFont="1" applyFill="1" applyBorder="1" applyAlignment="1">
      <alignment horizontal="center" vertical="center"/>
    </xf>
    <xf numFmtId="49" fontId="10" fillId="0" borderId="20" xfId="12" applyNumberFormat="1" applyFont="1" applyFill="1" applyBorder="1" applyAlignment="1">
      <alignment horizontal="center" vertical="center"/>
    </xf>
    <xf numFmtId="0" fontId="10" fillId="0" borderId="108" xfId="7" applyFont="1" applyFill="1" applyBorder="1" applyAlignment="1">
      <alignment horizontal="center" vertical="center"/>
    </xf>
    <xf numFmtId="0" fontId="10" fillId="11" borderId="20" xfId="9" applyFont="1" applyFill="1" applyBorder="1" applyAlignment="1">
      <alignment horizontal="left" vertical="center" wrapText="1"/>
    </xf>
    <xf numFmtId="4" fontId="27" fillId="12" borderId="21" xfId="12" applyNumberFormat="1" applyFont="1" applyFill="1" applyBorder="1" applyAlignment="1">
      <alignment vertical="center"/>
    </xf>
    <xf numFmtId="4" fontId="35" fillId="4" borderId="45" xfId="7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horizontal="right" vertical="center" wrapText="1"/>
    </xf>
    <xf numFmtId="4" fontId="10" fillId="4" borderId="26" xfId="12" applyNumberFormat="1" applyFont="1" applyFill="1" applyBorder="1" applyAlignment="1">
      <alignment vertical="center"/>
    </xf>
    <xf numFmtId="4" fontId="35" fillId="4" borderId="21" xfId="1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horizontal="right" vertical="center" wrapText="1"/>
    </xf>
    <xf numFmtId="4" fontId="10" fillId="4" borderId="31" xfId="1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 wrapText="1"/>
    </xf>
    <xf numFmtId="4" fontId="10" fillId="0" borderId="26" xfId="7" applyNumberFormat="1" applyFont="1" applyFill="1" applyBorder="1" applyAlignment="1">
      <alignment horizontal="center" vertical="center" wrapText="1"/>
    </xf>
    <xf numFmtId="4" fontId="10" fillId="0" borderId="35" xfId="7" applyNumberFormat="1" applyFont="1" applyFill="1" applyBorder="1" applyAlignment="1">
      <alignment horizontal="center" vertical="center" wrapText="1"/>
    </xf>
    <xf numFmtId="4" fontId="10" fillId="11" borderId="21" xfId="2" applyNumberFormat="1" applyFont="1" applyFill="1" applyBorder="1" applyAlignment="1">
      <alignment horizontal="right" vertical="center" wrapText="1"/>
    </xf>
    <xf numFmtId="4" fontId="10" fillId="11" borderId="21" xfId="2" applyNumberFormat="1" applyFont="1" applyFill="1" applyBorder="1" applyAlignment="1">
      <alignment vertical="center" wrapText="1"/>
    </xf>
    <xf numFmtId="4" fontId="10" fillId="0" borderId="21" xfId="7" applyNumberFormat="1" applyFont="1" applyFill="1" applyBorder="1" applyAlignment="1">
      <alignment vertical="center" wrapText="1"/>
    </xf>
    <xf numFmtId="4" fontId="10" fillId="0" borderId="31" xfId="7" applyNumberFormat="1" applyFont="1" applyFill="1" applyBorder="1" applyAlignment="1">
      <alignment vertical="center" wrapText="1"/>
    </xf>
    <xf numFmtId="4" fontId="10" fillId="0" borderId="26" xfId="2" applyNumberFormat="1" applyFont="1" applyFill="1" applyBorder="1" applyAlignment="1">
      <alignment vertical="center" wrapText="1"/>
    </xf>
    <xf numFmtId="0" fontId="10" fillId="0" borderId="21" xfId="7" applyFont="1" applyFill="1" applyBorder="1" applyAlignment="1">
      <alignment vertical="center"/>
    </xf>
    <xf numFmtId="4" fontId="10" fillId="3" borderId="18" xfId="12" applyNumberFormat="1" applyFont="1" applyFill="1" applyBorder="1" applyAlignment="1">
      <alignment vertical="center"/>
    </xf>
    <xf numFmtId="0" fontId="10" fillId="0" borderId="122" xfId="2" applyFont="1" applyFill="1" applyBorder="1" applyAlignment="1">
      <alignment horizontal="left" vertical="center" wrapText="1"/>
    </xf>
    <xf numFmtId="49" fontId="10" fillId="0" borderId="24" xfId="12" applyNumberFormat="1" applyFont="1" applyFill="1" applyBorder="1" applyAlignment="1">
      <alignment horizontal="center" vertical="center"/>
    </xf>
    <xf numFmtId="49" fontId="10" fillId="0" borderId="29" xfId="12" applyNumberFormat="1" applyFont="1" applyFill="1" applyBorder="1" applyAlignment="1">
      <alignment horizontal="center" vertical="center"/>
    </xf>
    <xf numFmtId="49" fontId="8" fillId="0" borderId="0" xfId="23" applyNumberFormat="1" applyFont="1" applyFill="1" applyBorder="1" applyAlignment="1">
      <alignment horizontal="center" vertical="center"/>
    </xf>
    <xf numFmtId="49" fontId="10" fillId="0" borderId="13" xfId="12" applyNumberFormat="1" applyFont="1" applyFill="1" applyBorder="1" applyAlignment="1">
      <alignment horizontal="center" vertical="center"/>
    </xf>
    <xf numFmtId="4" fontId="10" fillId="12" borderId="11" xfId="2" applyNumberFormat="1" applyFont="1" applyFill="1" applyBorder="1" applyAlignment="1">
      <alignment horizontal="right" vertical="center" wrapText="1"/>
    </xf>
    <xf numFmtId="4" fontId="10" fillId="4" borderId="14" xfId="2" applyNumberFormat="1" applyFont="1" applyFill="1" applyBorder="1" applyAlignment="1">
      <alignment horizontal="right" vertical="center" wrapText="1"/>
    </xf>
    <xf numFmtId="0" fontId="10" fillId="0" borderId="38" xfId="13" applyFont="1" applyFill="1" applyBorder="1" applyAlignment="1">
      <alignment horizontal="center" vertical="center"/>
    </xf>
    <xf numFmtId="4" fontId="35" fillId="3" borderId="9" xfId="7" applyNumberFormat="1" applyFont="1" applyFill="1" applyBorder="1" applyAlignment="1">
      <alignment vertical="center"/>
    </xf>
    <xf numFmtId="4" fontId="10" fillId="3" borderId="14" xfId="2" applyNumberFormat="1" applyFont="1" applyFill="1" applyBorder="1" applyAlignment="1">
      <alignment horizontal="right" vertical="center" wrapText="1"/>
    </xf>
    <xf numFmtId="4" fontId="42" fillId="3" borderId="31" xfId="7" applyNumberFormat="1" applyFont="1" applyFill="1" applyBorder="1" applyAlignment="1">
      <alignment vertical="center" wrapText="1"/>
    </xf>
    <xf numFmtId="0" fontId="10" fillId="0" borderId="0" xfId="20" applyFont="1" applyAlignment="1">
      <alignment horizontal="center"/>
    </xf>
    <xf numFmtId="0" fontId="10" fillId="0" borderId="0" xfId="20" applyFont="1" applyAlignment="1">
      <alignment vertical="center" wrapText="1"/>
    </xf>
    <xf numFmtId="0" fontId="8" fillId="0" borderId="0" xfId="20" applyFont="1" applyAlignment="1">
      <alignment horizontal="center" vertical="center" wrapText="1"/>
    </xf>
    <xf numFmtId="0" fontId="10" fillId="0" borderId="0" xfId="20" applyFont="1" applyAlignment="1">
      <alignment horizontal="center" vertical="center" wrapText="1"/>
    </xf>
    <xf numFmtId="0" fontId="2" fillId="0" borderId="0" xfId="20" applyAlignment="1">
      <alignment vertical="center" wrapText="1"/>
    </xf>
    <xf numFmtId="0" fontId="2" fillId="0" borderId="0" xfId="20" applyFill="1" applyAlignment="1">
      <alignment vertical="center" wrapText="1"/>
    </xf>
    <xf numFmtId="4" fontId="10" fillId="0" borderId="0" xfId="20" applyNumberFormat="1" applyFont="1" applyAlignment="1">
      <alignment vertical="center" wrapText="1"/>
    </xf>
    <xf numFmtId="0" fontId="34" fillId="0" borderId="0" xfId="20" applyFont="1" applyFill="1" applyAlignment="1">
      <alignment vertical="center" wrapText="1"/>
    </xf>
    <xf numFmtId="4" fontId="10" fillId="0" borderId="0" xfId="20" applyNumberFormat="1" applyFont="1" applyFill="1" applyAlignment="1">
      <alignment vertical="center" wrapText="1"/>
    </xf>
    <xf numFmtId="4" fontId="26" fillId="0" borderId="0" xfId="20" applyNumberFormat="1" applyFont="1" applyFill="1" applyAlignment="1">
      <alignment vertical="center" wrapText="1"/>
    </xf>
    <xf numFmtId="4" fontId="63" fillId="0" borderId="0" xfId="20" applyNumberFormat="1" applyFont="1" applyFill="1" applyAlignment="1">
      <alignment vertical="center" wrapText="1"/>
    </xf>
    <xf numFmtId="0" fontId="34" fillId="0" borderId="0" xfId="20" applyFont="1" applyFill="1" applyAlignment="1">
      <alignment vertical="center"/>
    </xf>
    <xf numFmtId="4" fontId="10" fillId="4" borderId="21" xfId="13" applyNumberFormat="1" applyFont="1" applyFill="1" applyBorder="1" applyAlignment="1">
      <alignment vertical="center"/>
    </xf>
    <xf numFmtId="4" fontId="64" fillId="0" borderId="0" xfId="20" applyNumberFormat="1" applyFont="1" applyFill="1" applyAlignment="1">
      <alignment vertical="center" wrapText="1"/>
    </xf>
    <xf numFmtId="0" fontId="10" fillId="0" borderId="0" xfId="20" applyFont="1" applyAlignment="1">
      <alignment horizontal="center" vertical="center"/>
    </xf>
    <xf numFmtId="4" fontId="10" fillId="0" borderId="0" xfId="20" applyNumberFormat="1" applyFont="1" applyAlignment="1">
      <alignment horizontal="center" vertical="center"/>
    </xf>
    <xf numFmtId="4" fontId="10" fillId="0" borderId="0" xfId="20" applyNumberFormat="1" applyFont="1" applyAlignment="1">
      <alignment vertical="center"/>
    </xf>
    <xf numFmtId="0" fontId="39" fillId="0" borderId="4" xfId="20" applyFont="1" applyBorder="1" applyAlignment="1">
      <alignment horizontal="center" vertical="center"/>
    </xf>
    <xf numFmtId="0" fontId="35" fillId="0" borderId="109" xfId="2" applyFont="1" applyBorder="1" applyAlignment="1">
      <alignment horizontal="center" vertical="center"/>
    </xf>
    <xf numFmtId="4" fontId="35" fillId="4" borderId="9" xfId="20" applyNumberFormat="1" applyFont="1" applyFill="1" applyBorder="1" applyAlignment="1">
      <alignment vertical="center"/>
    </xf>
    <xf numFmtId="4" fontId="35" fillId="0" borderId="10" xfId="20" applyNumberFormat="1" applyFont="1" applyFill="1" applyBorder="1" applyAlignment="1">
      <alignment horizontal="center" vertical="center" wrapText="1"/>
    </xf>
    <xf numFmtId="4" fontId="10" fillId="3" borderId="52" xfId="20" applyNumberFormat="1" applyFont="1" applyFill="1" applyBorder="1" applyAlignment="1">
      <alignment vertical="center"/>
    </xf>
    <xf numFmtId="0" fontId="10" fillId="0" borderId="54" xfId="20" applyFont="1" applyFill="1" applyBorder="1" applyAlignment="1">
      <alignment horizontal="center" vertical="center" wrapText="1"/>
    </xf>
    <xf numFmtId="0" fontId="10" fillId="0" borderId="95" xfId="20" applyFont="1" applyFill="1" applyBorder="1" applyAlignment="1">
      <alignment vertical="center" wrapText="1"/>
    </xf>
    <xf numFmtId="4" fontId="35" fillId="4" borderId="31" xfId="20" applyNumberFormat="1" applyFont="1" applyFill="1" applyBorder="1" applyAlignment="1">
      <alignment vertical="center"/>
    </xf>
    <xf numFmtId="4" fontId="35" fillId="0" borderId="32" xfId="20" applyNumberFormat="1" applyFont="1" applyFill="1" applyBorder="1" applyAlignment="1">
      <alignment horizontal="center" vertical="center" wrapText="1"/>
    </xf>
    <xf numFmtId="4" fontId="10" fillId="3" borderId="54" xfId="20" applyNumberFormat="1" applyFont="1" applyFill="1" applyBorder="1" applyAlignment="1">
      <alignment vertical="center"/>
    </xf>
    <xf numFmtId="4" fontId="35" fillId="0" borderId="22" xfId="20" applyNumberFormat="1" applyFont="1" applyFill="1" applyBorder="1" applyAlignment="1">
      <alignment horizontal="center" vertical="center" wrapText="1"/>
    </xf>
    <xf numFmtId="0" fontId="10" fillId="0" borderId="22" xfId="20" applyFont="1" applyFill="1" applyBorder="1" applyAlignment="1">
      <alignment vertical="center" wrapText="1"/>
    </xf>
    <xf numFmtId="4" fontId="10" fillId="3" borderId="108" xfId="20" applyNumberFormat="1" applyFont="1" applyFill="1" applyBorder="1" applyAlignment="1">
      <alignment vertical="center"/>
    </xf>
    <xf numFmtId="4" fontId="10" fillId="3" borderId="101" xfId="20" applyNumberFormat="1" applyFont="1" applyFill="1" applyBorder="1" applyAlignment="1">
      <alignment vertical="center"/>
    </xf>
    <xf numFmtId="4" fontId="35" fillId="0" borderId="102" xfId="20" applyNumberFormat="1" applyFont="1" applyFill="1" applyBorder="1" applyAlignment="1">
      <alignment horizontal="center" vertical="center" wrapText="1"/>
    </xf>
    <xf numFmtId="4" fontId="10" fillId="0" borderId="0" xfId="20" applyNumberFormat="1" applyFont="1" applyFill="1" applyBorder="1" applyAlignment="1">
      <alignment vertical="center"/>
    </xf>
    <xf numFmtId="0" fontId="10" fillId="0" borderId="0" xfId="20" applyFont="1" applyFill="1" applyBorder="1" applyAlignment="1">
      <alignment horizontal="center" vertical="center" wrapText="1"/>
    </xf>
    <xf numFmtId="0" fontId="10" fillId="0" borderId="0" xfId="20" applyFont="1" applyFill="1" applyBorder="1" applyAlignment="1">
      <alignment vertical="center" wrapText="1"/>
    </xf>
    <xf numFmtId="4" fontId="35" fillId="0" borderId="0" xfId="20" applyNumberFormat="1" applyFont="1" applyFill="1" applyBorder="1" applyAlignment="1">
      <alignment vertical="center"/>
    </xf>
    <xf numFmtId="4" fontId="35" fillId="0" borderId="0" xfId="20" applyNumberFormat="1" applyFont="1" applyFill="1" applyBorder="1" applyAlignment="1">
      <alignment horizontal="center" vertical="center" wrapText="1"/>
    </xf>
    <xf numFmtId="0" fontId="10" fillId="0" borderId="0" xfId="20" applyFont="1" applyFill="1" applyAlignment="1">
      <alignment vertical="center"/>
    </xf>
    <xf numFmtId="49" fontId="20" fillId="0" borderId="0" xfId="2" applyNumberFormat="1" applyFont="1" applyFill="1" applyAlignment="1"/>
    <xf numFmtId="49" fontId="20" fillId="0" borderId="0" xfId="2" applyNumberFormat="1" applyFont="1" applyFill="1" applyAlignment="1">
      <alignment wrapText="1"/>
    </xf>
    <xf numFmtId="4" fontId="33" fillId="0" borderId="45" xfId="20" applyNumberFormat="1" applyFont="1" applyFill="1" applyBorder="1" applyAlignment="1">
      <alignment vertical="center" wrapText="1"/>
    </xf>
    <xf numFmtId="4" fontId="33" fillId="0" borderId="3" xfId="20" applyNumberFormat="1" applyFont="1" applyFill="1" applyBorder="1" applyAlignment="1">
      <alignment vertical="center" wrapText="1"/>
    </xf>
    <xf numFmtId="4" fontId="33" fillId="0" borderId="2" xfId="20" applyNumberFormat="1" applyFont="1" applyFill="1" applyBorder="1" applyAlignment="1">
      <alignment vertical="center" wrapText="1"/>
    </xf>
    <xf numFmtId="4" fontId="33" fillId="0" borderId="35" xfId="20" applyNumberFormat="1" applyFont="1" applyFill="1" applyBorder="1" applyAlignment="1">
      <alignment vertical="center" wrapText="1"/>
    </xf>
    <xf numFmtId="4" fontId="33" fillId="0" borderId="14" xfId="20" applyNumberFormat="1" applyFont="1" applyFill="1" applyBorder="1" applyAlignment="1">
      <alignment vertical="center" wrapText="1"/>
    </xf>
    <xf numFmtId="166" fontId="10" fillId="0" borderId="0" xfId="20" applyNumberFormat="1" applyFont="1" applyBorder="1"/>
    <xf numFmtId="4" fontId="65" fillId="3" borderId="9" xfId="21" applyNumberFormat="1" applyFont="1" applyFill="1" applyBorder="1" applyAlignment="1">
      <alignment vertical="center"/>
    </xf>
    <xf numFmtId="0" fontId="10" fillId="0" borderId="46" xfId="20" applyFont="1" applyFill="1" applyBorder="1" applyAlignment="1">
      <alignment horizontal="center" vertical="center" wrapText="1"/>
    </xf>
    <xf numFmtId="0" fontId="10" fillId="0" borderId="8" xfId="20" applyFont="1" applyFill="1" applyBorder="1" applyAlignment="1">
      <alignment horizontal="center" vertical="center" wrapText="1"/>
    </xf>
    <xf numFmtId="0" fontId="10" fillId="0" borderId="7" xfId="20" applyFont="1" applyFill="1" applyBorder="1" applyAlignment="1">
      <alignment vertical="center" wrapText="1"/>
    </xf>
    <xf numFmtId="166" fontId="10" fillId="0" borderId="8" xfId="20" applyNumberFormat="1" applyFont="1" applyBorder="1" applyAlignment="1">
      <alignment vertical="center" wrapText="1"/>
    </xf>
    <xf numFmtId="166" fontId="10" fillId="0" borderId="132" xfId="2" applyNumberFormat="1" applyFont="1" applyFill="1" applyBorder="1" applyAlignment="1">
      <alignment horizontal="right" vertical="center" wrapText="1"/>
    </xf>
    <xf numFmtId="166" fontId="10" fillId="12" borderId="9" xfId="20" applyNumberFormat="1" applyFont="1" applyFill="1" applyBorder="1"/>
    <xf numFmtId="166" fontId="10" fillId="4" borderId="36" xfId="20" applyNumberFormat="1" applyFont="1" applyFill="1" applyBorder="1" applyAlignment="1">
      <alignment horizontal="right" vertical="center" wrapText="1"/>
    </xf>
    <xf numFmtId="166" fontId="10" fillId="0" borderId="0" xfId="20" applyNumberFormat="1" applyFont="1"/>
    <xf numFmtId="166" fontId="65" fillId="0" borderId="0" xfId="21" applyNumberFormat="1" applyFont="1" applyFill="1" applyBorder="1" applyAlignment="1">
      <alignment vertical="center"/>
    </xf>
    <xf numFmtId="4" fontId="65" fillId="3" borderId="21" xfId="21" applyNumberFormat="1" applyFont="1" applyFill="1" applyBorder="1" applyAlignment="1">
      <alignment vertical="center"/>
    </xf>
    <xf numFmtId="0" fontId="10" fillId="0" borderId="48" xfId="20" applyFont="1" applyFill="1" applyBorder="1" applyAlignment="1">
      <alignment horizontal="center" vertical="center" wrapText="1"/>
    </xf>
    <xf numFmtId="0" fontId="10" fillId="0" borderId="19" xfId="20" applyFont="1" applyFill="1" applyBorder="1" applyAlignment="1">
      <alignment horizontal="center" vertical="center" wrapText="1"/>
    </xf>
    <xf numFmtId="0" fontId="10" fillId="0" borderId="20" xfId="20" applyFont="1" applyFill="1" applyBorder="1" applyAlignment="1">
      <alignment vertical="center" wrapText="1"/>
    </xf>
    <xf numFmtId="166" fontId="10" fillId="0" borderId="19" xfId="20" applyNumberFormat="1" applyFont="1" applyBorder="1" applyAlignment="1">
      <alignment vertical="center" wrapText="1"/>
    </xf>
    <xf numFmtId="166" fontId="10" fillId="0" borderId="133" xfId="2" applyNumberFormat="1" applyFont="1" applyFill="1" applyBorder="1" applyAlignment="1">
      <alignment horizontal="right" vertical="center" wrapText="1"/>
    </xf>
    <xf numFmtId="166" fontId="10" fillId="12" borderId="21" xfId="20" applyNumberFormat="1" applyFont="1" applyFill="1" applyBorder="1"/>
    <xf numFmtId="166" fontId="10" fillId="4" borderId="22" xfId="20" applyNumberFormat="1" applyFont="1" applyFill="1" applyBorder="1" applyAlignment="1">
      <alignment horizontal="right" vertical="center" wrapText="1"/>
    </xf>
    <xf numFmtId="166" fontId="10" fillId="0" borderId="134" xfId="2" applyNumberFormat="1" applyFont="1" applyFill="1" applyBorder="1" applyAlignment="1">
      <alignment horizontal="right" vertical="center" wrapText="1"/>
    </xf>
    <xf numFmtId="166" fontId="10" fillId="0" borderId="20" xfId="2" applyNumberFormat="1" applyFont="1" applyFill="1" applyBorder="1" applyAlignment="1">
      <alignment horizontal="right" vertical="center" wrapText="1"/>
    </xf>
    <xf numFmtId="166" fontId="10" fillId="4" borderId="32" xfId="20" applyNumberFormat="1" applyFont="1" applyFill="1" applyBorder="1" applyAlignment="1">
      <alignment horizontal="right" vertical="center" wrapText="1"/>
    </xf>
    <xf numFmtId="4" fontId="10" fillId="3" borderId="21" xfId="20" applyNumberFormat="1" applyFont="1" applyFill="1" applyBorder="1"/>
    <xf numFmtId="0" fontId="10" fillId="0" borderId="53" xfId="20" applyFont="1" applyFill="1" applyBorder="1" applyAlignment="1">
      <alignment horizontal="center" vertical="center" wrapText="1"/>
    </xf>
    <xf numFmtId="0" fontId="10" fillId="0" borderId="24" xfId="20" applyFont="1" applyFill="1" applyBorder="1" applyAlignment="1">
      <alignment horizontal="center" vertical="center" wrapText="1"/>
    </xf>
    <xf numFmtId="0" fontId="10" fillId="0" borderId="25" xfId="20" applyFont="1" applyFill="1" applyBorder="1" applyAlignment="1">
      <alignment vertical="center" wrapText="1"/>
    </xf>
    <xf numFmtId="166" fontId="10" fillId="0" borderId="24" xfId="20" applyNumberFormat="1" applyFont="1" applyBorder="1" applyAlignment="1">
      <alignment vertical="center" wrapText="1"/>
    </xf>
    <xf numFmtId="166" fontId="10" fillId="0" borderId="25" xfId="2" applyNumberFormat="1" applyFont="1" applyFill="1" applyBorder="1" applyAlignment="1">
      <alignment horizontal="right" vertical="center" wrapText="1"/>
    </xf>
    <xf numFmtId="166" fontId="10" fillId="4" borderId="27" xfId="20" applyNumberFormat="1" applyFont="1" applyFill="1" applyBorder="1" applyAlignment="1">
      <alignment horizontal="right" vertical="center" wrapText="1"/>
    </xf>
    <xf numFmtId="4" fontId="10" fillId="3" borderId="49" xfId="20" applyNumberFormat="1" applyFont="1" applyFill="1" applyBorder="1"/>
    <xf numFmtId="166" fontId="10" fillId="0" borderId="57" xfId="20" applyNumberFormat="1" applyFont="1" applyBorder="1" applyAlignment="1">
      <alignment vertical="center" wrapText="1"/>
    </xf>
    <xf numFmtId="166" fontId="10" fillId="0" borderId="122" xfId="2" applyNumberFormat="1" applyFont="1" applyFill="1" applyBorder="1" applyAlignment="1">
      <alignment horizontal="right" vertical="center" wrapText="1"/>
    </xf>
    <xf numFmtId="166" fontId="10" fillId="12" borderId="49" xfId="20" applyNumberFormat="1" applyFont="1" applyFill="1" applyBorder="1"/>
    <xf numFmtId="166" fontId="10" fillId="4" borderId="102" xfId="20" applyNumberFormat="1" applyFont="1" applyFill="1" applyBorder="1" applyAlignment="1">
      <alignment horizontal="right" vertical="center" wrapText="1"/>
    </xf>
    <xf numFmtId="166" fontId="10" fillId="0" borderId="0" xfId="20" applyNumberFormat="1" applyFont="1" applyBorder="1" applyAlignment="1">
      <alignment vertical="center" wrapText="1"/>
    </xf>
    <xf numFmtId="166" fontId="10" fillId="0" borderId="0" xfId="2" applyNumberFormat="1" applyFont="1" applyFill="1" applyBorder="1" applyAlignment="1">
      <alignment horizontal="right" vertical="center" wrapText="1"/>
    </xf>
    <xf numFmtId="166" fontId="10" fillId="0" borderId="0" xfId="20" applyNumberFormat="1" applyFont="1" applyFill="1" applyBorder="1" applyAlignment="1">
      <alignment vertical="center" textRotation="90" wrapText="1"/>
    </xf>
    <xf numFmtId="166" fontId="10" fillId="0" borderId="0" xfId="20" applyNumberFormat="1" applyFont="1" applyFill="1" applyBorder="1" applyAlignment="1">
      <alignment horizontal="right" vertical="center" wrapText="1"/>
    </xf>
    <xf numFmtId="0" fontId="10" fillId="0" borderId="0" xfId="20" applyFont="1" applyFill="1" applyAlignment="1">
      <alignment horizontal="center" vertical="center" wrapText="1"/>
    </xf>
    <xf numFmtId="4" fontId="35" fillId="3" borderId="6" xfId="20" applyNumberFormat="1" applyFont="1" applyFill="1" applyBorder="1" applyAlignment="1">
      <alignment vertical="center"/>
    </xf>
    <xf numFmtId="49" fontId="35" fillId="0" borderId="8" xfId="2" applyNumberFormat="1" applyFont="1" applyBorder="1" applyAlignment="1">
      <alignment horizontal="center" vertical="center"/>
    </xf>
    <xf numFmtId="0" fontId="35" fillId="0" borderId="7" xfId="2" applyFont="1" applyBorder="1" applyAlignment="1">
      <alignment vertical="center"/>
    </xf>
    <xf numFmtId="4" fontId="35" fillId="12" borderId="9" xfId="20" applyNumberFormat="1" applyFont="1" applyFill="1" applyBorder="1" applyAlignment="1">
      <alignment vertical="center"/>
    </xf>
    <xf numFmtId="4" fontId="66" fillId="0" borderId="0" xfId="21" applyNumberFormat="1" applyFont="1" applyBorder="1" applyAlignment="1">
      <alignment vertical="center"/>
    </xf>
    <xf numFmtId="4" fontId="10" fillId="0" borderId="0" xfId="20" applyNumberFormat="1" applyFont="1" applyBorder="1"/>
    <xf numFmtId="49" fontId="10" fillId="0" borderId="19" xfId="2" applyNumberFormat="1" applyFont="1" applyBorder="1" applyAlignment="1">
      <alignment horizontal="center" vertical="center"/>
    </xf>
    <xf numFmtId="4" fontId="10" fillId="12" borderId="21" xfId="20" applyNumberFormat="1" applyFont="1" applyFill="1" applyBorder="1" applyAlignment="1">
      <alignment vertical="center"/>
    </xf>
    <xf numFmtId="4" fontId="10" fillId="4" borderId="21" xfId="20" applyNumberFormat="1" applyFont="1" applyFill="1" applyBorder="1" applyAlignment="1">
      <alignment vertical="center"/>
    </xf>
    <xf numFmtId="4" fontId="10" fillId="0" borderId="135" xfId="2" applyNumberFormat="1" applyFont="1" applyFill="1" applyBorder="1" applyAlignment="1">
      <alignment horizontal="center" vertical="center" wrapText="1"/>
    </xf>
    <xf numFmtId="4" fontId="8" fillId="0" borderId="0" xfId="21" applyNumberFormat="1" applyFont="1" applyBorder="1" applyAlignment="1">
      <alignment vertical="center"/>
    </xf>
    <xf numFmtId="4" fontId="35" fillId="3" borderId="54" xfId="20" applyNumberFormat="1" applyFont="1" applyFill="1" applyBorder="1" applyAlignment="1">
      <alignment vertical="center"/>
    </xf>
    <xf numFmtId="0" fontId="35" fillId="0" borderId="18" xfId="2" applyFont="1" applyBorder="1" applyAlignment="1">
      <alignment horizontal="center" vertical="center"/>
    </xf>
    <xf numFmtId="49" fontId="35" fillId="0" borderId="19" xfId="2" applyNumberFormat="1" applyFont="1" applyBorder="1" applyAlignment="1">
      <alignment horizontal="center" vertical="center"/>
    </xf>
    <xf numFmtId="0" fontId="35" fillId="0" borderId="20" xfId="2" applyFont="1" applyBorder="1" applyAlignment="1">
      <alignment vertical="center"/>
    </xf>
    <xf numFmtId="4" fontId="35" fillId="12" borderId="21" xfId="20" applyNumberFormat="1" applyFont="1" applyFill="1" applyBorder="1" applyAlignment="1">
      <alignment vertical="center"/>
    </xf>
    <xf numFmtId="0" fontId="10" fillId="0" borderId="20" xfId="2" applyFont="1" applyFill="1" applyBorder="1" applyAlignment="1">
      <alignment vertical="center"/>
    </xf>
    <xf numFmtId="0" fontId="27" fillId="11" borderId="30" xfId="21" applyFont="1" applyFill="1" applyBorder="1" applyAlignment="1">
      <alignment vertical="center" wrapText="1"/>
    </xf>
    <xf numFmtId="4" fontId="35" fillId="3" borderId="52" xfId="20" applyNumberFormat="1" applyFont="1" applyFill="1" applyBorder="1" applyAlignment="1">
      <alignment vertical="center"/>
    </xf>
    <xf numFmtId="49" fontId="35" fillId="0" borderId="29" xfId="2" applyNumberFormat="1" applyFont="1" applyBorder="1" applyAlignment="1">
      <alignment horizontal="center" vertical="center"/>
    </xf>
    <xf numFmtId="0" fontId="10" fillId="0" borderId="95" xfId="2" applyFont="1" applyBorder="1" applyAlignment="1">
      <alignment vertical="center"/>
    </xf>
    <xf numFmtId="4" fontId="10" fillId="0" borderId="22" xfId="20" applyNumberFormat="1" applyFont="1" applyFill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49" fontId="10" fillId="0" borderId="24" xfId="2" applyNumberFormat="1" applyFont="1" applyBorder="1" applyAlignment="1">
      <alignment horizontal="center" vertical="center"/>
    </xf>
    <xf numFmtId="4" fontId="10" fillId="4" borderId="26" xfId="20" applyNumberFormat="1" applyFont="1" applyFill="1" applyBorder="1" applyAlignment="1">
      <alignment vertical="center"/>
    </xf>
    <xf numFmtId="4" fontId="10" fillId="0" borderId="27" xfId="20" applyNumberFormat="1" applyFont="1" applyFill="1" applyBorder="1" applyAlignment="1">
      <alignment horizontal="center" vertical="center" wrapText="1"/>
    </xf>
    <xf numFmtId="4" fontId="27" fillId="3" borderId="54" xfId="20" applyNumberFormat="1" applyFont="1" applyFill="1" applyBorder="1" applyAlignment="1">
      <alignment vertical="center"/>
    </xf>
    <xf numFmtId="0" fontId="27" fillId="0" borderId="18" xfId="2" applyFont="1" applyBorder="1" applyAlignment="1">
      <alignment horizontal="center" vertical="center"/>
    </xf>
    <xf numFmtId="49" fontId="27" fillId="0" borderId="19" xfId="2" applyNumberFormat="1" applyFont="1" applyBorder="1" applyAlignment="1">
      <alignment horizontal="center" vertical="center"/>
    </xf>
    <xf numFmtId="4" fontId="27" fillId="0" borderId="22" xfId="20" applyNumberFormat="1" applyFont="1" applyFill="1" applyBorder="1" applyAlignment="1">
      <alignment horizontal="center" vertical="center" wrapText="1"/>
    </xf>
    <xf numFmtId="0" fontId="27" fillId="0" borderId="0" xfId="20" applyFont="1" applyAlignment="1">
      <alignment vertical="center"/>
    </xf>
    <xf numFmtId="0" fontId="27" fillId="0" borderId="0" xfId="20" applyFont="1" applyBorder="1" applyAlignment="1">
      <alignment vertical="center"/>
    </xf>
    <xf numFmtId="0" fontId="10" fillId="0" borderId="0" xfId="20" applyFont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28" fillId="0" borderId="0" xfId="20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4" fontId="10" fillId="0" borderId="0" xfId="20" applyNumberFormat="1" applyFont="1" applyFill="1" applyBorder="1" applyAlignment="1">
      <alignment horizontal="center" vertical="center" wrapText="1"/>
    </xf>
    <xf numFmtId="0" fontId="10" fillId="0" borderId="0" xfId="20" applyFont="1" applyFill="1"/>
    <xf numFmtId="4" fontId="33" fillId="0" borderId="39" xfId="2" applyNumberFormat="1" applyFont="1" applyFill="1" applyBorder="1" applyAlignment="1">
      <alignment vertical="center" wrapText="1"/>
    </xf>
    <xf numFmtId="0" fontId="39" fillId="0" borderId="5" xfId="20" applyFont="1" applyBorder="1" applyAlignment="1">
      <alignment horizontal="center" vertical="center"/>
    </xf>
    <xf numFmtId="4" fontId="35" fillId="3" borderId="9" xfId="20" applyNumberFormat="1" applyFont="1" applyFill="1" applyBorder="1" applyAlignment="1">
      <alignment vertical="center"/>
    </xf>
    <xf numFmtId="0" fontId="35" fillId="0" borderId="94" xfId="2" applyFont="1" applyBorder="1" applyAlignment="1">
      <alignment vertical="center"/>
    </xf>
    <xf numFmtId="4" fontId="35" fillId="12" borderId="6" xfId="20" applyNumberFormat="1" applyFont="1" applyFill="1" applyBorder="1" applyAlignment="1">
      <alignment vertical="center"/>
    </xf>
    <xf numFmtId="4" fontId="10" fillId="3" borderId="21" xfId="20" applyNumberFormat="1" applyFont="1" applyFill="1" applyBorder="1" applyAlignment="1">
      <alignment vertical="center"/>
    </xf>
    <xf numFmtId="4" fontId="10" fillId="12" borderId="54" xfId="20" applyNumberFormat="1" applyFont="1" applyFill="1" applyBorder="1" applyAlignment="1">
      <alignment vertical="center"/>
    </xf>
    <xf numFmtId="4" fontId="10" fillId="3" borderId="26" xfId="20" applyNumberFormat="1" applyFont="1" applyFill="1" applyBorder="1" applyAlignment="1">
      <alignment vertical="center"/>
    </xf>
    <xf numFmtId="0" fontId="10" fillId="0" borderId="96" xfId="2" applyFont="1" applyBorder="1" applyAlignment="1">
      <alignment vertical="center" wrapText="1"/>
    </xf>
    <xf numFmtId="4" fontId="10" fillId="12" borderId="108" xfId="20" applyNumberFormat="1" applyFont="1" applyFill="1" applyBorder="1" applyAlignment="1">
      <alignment vertical="center"/>
    </xf>
    <xf numFmtId="0" fontId="10" fillId="0" borderId="95" xfId="2" applyFont="1" applyBorder="1" applyAlignment="1">
      <alignment vertical="center" wrapText="1"/>
    </xf>
    <xf numFmtId="4" fontId="10" fillId="3" borderId="35" xfId="20" applyNumberFormat="1" applyFont="1" applyFill="1" applyBorder="1" applyAlignment="1">
      <alignment vertical="center"/>
    </xf>
    <xf numFmtId="4" fontId="10" fillId="4" borderId="35" xfId="20" applyNumberFormat="1" applyFont="1" applyFill="1" applyBorder="1" applyAlignment="1">
      <alignment vertical="center"/>
    </xf>
    <xf numFmtId="4" fontId="10" fillId="3" borderId="49" xfId="20" applyNumberFormat="1" applyFont="1" applyFill="1" applyBorder="1" applyAlignment="1">
      <alignment vertical="center"/>
    </xf>
    <xf numFmtId="0" fontId="10" fillId="0" borderId="98" xfId="2" applyFont="1" applyBorder="1" applyAlignment="1">
      <alignment horizontal="center" vertical="center"/>
    </xf>
    <xf numFmtId="49" fontId="10" fillId="0" borderId="57" xfId="2" applyNumberFormat="1" applyFont="1" applyBorder="1" applyAlignment="1">
      <alignment horizontal="center" vertical="center"/>
    </xf>
    <xf numFmtId="4" fontId="10" fillId="12" borderId="101" xfId="20" applyNumberFormat="1" applyFont="1" applyFill="1" applyBorder="1" applyAlignment="1">
      <alignment vertical="center"/>
    </xf>
    <xf numFmtId="4" fontId="10" fillId="4" borderId="49" xfId="20" applyNumberFormat="1" applyFont="1" applyFill="1" applyBorder="1" applyAlignment="1">
      <alignment vertical="center"/>
    </xf>
    <xf numFmtId="4" fontId="33" fillId="0" borderId="5" xfId="2" applyNumberFormat="1" applyFont="1" applyFill="1" applyBorder="1" applyAlignment="1">
      <alignment vertical="center" wrapText="1"/>
    </xf>
    <xf numFmtId="0" fontId="35" fillId="0" borderId="75" xfId="2" applyFont="1" applyBorder="1" applyAlignment="1">
      <alignment horizontal="center" vertical="center"/>
    </xf>
    <xf numFmtId="0" fontId="35" fillId="0" borderId="127" xfId="2" applyFont="1" applyBorder="1" applyAlignment="1">
      <alignment horizontal="center" vertical="center"/>
    </xf>
    <xf numFmtId="0" fontId="35" fillId="0" borderId="131" xfId="2" applyFont="1" applyBorder="1" applyAlignment="1">
      <alignment horizontal="left" vertical="center"/>
    </xf>
    <xf numFmtId="4" fontId="35" fillId="0" borderId="10" xfId="20" applyNumberFormat="1" applyFont="1" applyFill="1" applyBorder="1" applyAlignment="1">
      <alignment horizontal="center" vertical="center"/>
    </xf>
    <xf numFmtId="0" fontId="10" fillId="0" borderId="18" xfId="20" applyFont="1" applyBorder="1" applyAlignment="1">
      <alignment horizontal="center" vertical="center"/>
    </xf>
    <xf numFmtId="49" fontId="10" fillId="0" borderId="24" xfId="20" applyNumberFormat="1" applyFont="1" applyBorder="1" applyAlignment="1">
      <alignment horizontal="center" vertical="center"/>
    </xf>
    <xf numFmtId="0" fontId="10" fillId="4" borderId="21" xfId="20" applyFont="1" applyFill="1" applyBorder="1" applyAlignment="1">
      <alignment vertical="center"/>
    </xf>
    <xf numFmtId="0" fontId="10" fillId="0" borderId="22" xfId="20" applyFont="1" applyBorder="1" applyAlignment="1">
      <alignment vertical="center"/>
    </xf>
    <xf numFmtId="49" fontId="10" fillId="0" borderId="19" xfId="21" applyNumberFormat="1" applyFont="1" applyFill="1" applyBorder="1" applyAlignment="1">
      <alignment horizontal="center" vertical="center"/>
    </xf>
    <xf numFmtId="0" fontId="10" fillId="0" borderId="98" xfId="20" applyFont="1" applyBorder="1" applyAlignment="1">
      <alignment horizontal="center" vertical="center"/>
    </xf>
    <xf numFmtId="0" fontId="10" fillId="0" borderId="102" xfId="20" applyFont="1" applyBorder="1" applyAlignment="1">
      <alignment vertical="center"/>
    </xf>
    <xf numFmtId="49" fontId="8" fillId="0" borderId="0" xfId="20" applyNumberFormat="1" applyFont="1" applyAlignment="1">
      <alignment horizontal="center" vertical="center" wrapText="1"/>
    </xf>
    <xf numFmtId="0" fontId="10" fillId="0" borderId="17" xfId="20" applyFont="1" applyBorder="1" applyAlignment="1">
      <alignment horizontal="center" vertical="center"/>
    </xf>
    <xf numFmtId="49" fontId="10" fillId="0" borderId="8" xfId="20" applyNumberFormat="1" applyFont="1" applyBorder="1" applyAlignment="1">
      <alignment vertical="center"/>
    </xf>
    <xf numFmtId="0" fontId="10" fillId="0" borderId="94" xfId="2" applyFont="1" applyFill="1" applyBorder="1" applyAlignment="1">
      <alignment vertical="center" wrapText="1"/>
    </xf>
    <xf numFmtId="166" fontId="28" fillId="0" borderId="10" xfId="2" applyNumberFormat="1" applyFont="1" applyFill="1" applyBorder="1" applyAlignment="1">
      <alignment horizontal="right" vertical="center"/>
    </xf>
    <xf numFmtId="0" fontId="10" fillId="0" borderId="96" xfId="2" applyFont="1" applyFill="1" applyBorder="1" applyAlignment="1">
      <alignment vertical="center" wrapText="1"/>
    </xf>
    <xf numFmtId="4" fontId="28" fillId="3" borderId="49" xfId="2" applyNumberFormat="1" applyFont="1" applyFill="1" applyBorder="1" applyAlignment="1">
      <alignment horizontal="right" vertical="center" wrapText="1"/>
    </xf>
    <xf numFmtId="0" fontId="10" fillId="0" borderId="99" xfId="2" applyFont="1" applyFill="1" applyBorder="1" applyAlignment="1">
      <alignment vertical="center" wrapText="1"/>
    </xf>
    <xf numFmtId="166" fontId="28" fillId="0" borderId="102" xfId="2" applyNumberFormat="1" applyFont="1" applyFill="1" applyBorder="1" applyAlignment="1">
      <alignment horizontal="right" vertical="center"/>
    </xf>
    <xf numFmtId="4" fontId="39" fillId="0" borderId="1" xfId="20" applyNumberFormat="1" applyFont="1" applyFill="1" applyBorder="1" applyAlignment="1">
      <alignment vertical="center" wrapText="1"/>
    </xf>
    <xf numFmtId="0" fontId="39" fillId="0" borderId="90" xfId="2" applyFont="1" applyFill="1" applyBorder="1" applyAlignment="1">
      <alignment horizontal="center" vertical="center" wrapText="1"/>
    </xf>
    <xf numFmtId="4" fontId="39" fillId="0" borderId="4" xfId="20" applyNumberFormat="1" applyFont="1" applyFill="1" applyBorder="1" applyAlignment="1">
      <alignment vertical="center" wrapText="1"/>
    </xf>
    <xf numFmtId="4" fontId="35" fillId="3" borderId="6" xfId="20" applyNumberFormat="1" applyFont="1" applyFill="1" applyBorder="1" applyAlignment="1">
      <alignment vertical="center" wrapText="1"/>
    </xf>
    <xf numFmtId="0" fontId="35" fillId="0" borderId="94" xfId="20" applyFont="1" applyFill="1" applyBorder="1" applyAlignment="1">
      <alignment vertical="center" wrapText="1"/>
    </xf>
    <xf numFmtId="4" fontId="35" fillId="12" borderId="6" xfId="20" applyNumberFormat="1" applyFont="1" applyFill="1" applyBorder="1" applyAlignment="1">
      <alignment vertical="center" wrapText="1"/>
    </xf>
    <xf numFmtId="4" fontId="35" fillId="4" borderId="9" xfId="20" applyNumberFormat="1" applyFont="1" applyFill="1" applyBorder="1" applyAlignment="1">
      <alignment vertical="center" wrapText="1"/>
    </xf>
    <xf numFmtId="4" fontId="10" fillId="0" borderId="9" xfId="20" applyNumberFormat="1" applyFont="1" applyFill="1" applyBorder="1" applyAlignment="1">
      <alignment horizontal="center" vertical="center" wrapText="1"/>
    </xf>
    <xf numFmtId="4" fontId="10" fillId="3" borderId="101" xfId="20" applyNumberFormat="1" applyFont="1" applyFill="1" applyBorder="1" applyAlignment="1">
      <alignment vertical="center" wrapText="1"/>
    </xf>
    <xf numFmtId="0" fontId="10" fillId="0" borderId="57" xfId="2" applyNumberFormat="1" applyFont="1" applyBorder="1" applyAlignment="1">
      <alignment horizontal="center" vertical="center" wrapText="1"/>
    </xf>
    <xf numFmtId="0" fontId="10" fillId="0" borderId="99" xfId="2" applyFont="1" applyBorder="1" applyAlignment="1">
      <alignment vertical="center"/>
    </xf>
    <xf numFmtId="4" fontId="10" fillId="12" borderId="101" xfId="20" applyNumberFormat="1" applyFont="1" applyFill="1" applyBorder="1" applyAlignment="1">
      <alignment vertical="center" wrapText="1"/>
    </xf>
    <xf numFmtId="4" fontId="10" fillId="4" borderId="49" xfId="20" applyNumberFormat="1" applyFont="1" applyFill="1" applyBorder="1" applyAlignment="1">
      <alignment vertical="center" wrapText="1"/>
    </xf>
    <xf numFmtId="4" fontId="10" fillId="0" borderId="49" xfId="20" applyNumberFormat="1" applyFont="1" applyFill="1" applyBorder="1" applyAlignment="1">
      <alignment horizontal="center" vertical="center" wrapText="1"/>
    </xf>
    <xf numFmtId="0" fontId="10" fillId="0" borderId="0" xfId="20" applyFont="1" applyAlignment="1"/>
    <xf numFmtId="0" fontId="10" fillId="0" borderId="0" xfId="20" applyFont="1" applyAlignment="1">
      <alignment horizontal="right"/>
    </xf>
    <xf numFmtId="0" fontId="60" fillId="0" borderId="3" xfId="5" applyFont="1" applyBorder="1" applyAlignment="1">
      <alignment horizontal="center" vertical="center"/>
    </xf>
    <xf numFmtId="0" fontId="61" fillId="0" borderId="3" xfId="5" applyFont="1" applyBorder="1" applyAlignment="1">
      <alignment horizontal="center" vertical="center"/>
    </xf>
    <xf numFmtId="0" fontId="60" fillId="0" borderId="2" xfId="5" applyFont="1" applyBorder="1" applyAlignment="1">
      <alignment horizontal="center" vertical="center"/>
    </xf>
    <xf numFmtId="0" fontId="57" fillId="0" borderId="8" xfId="5" applyFont="1" applyBorder="1" applyAlignment="1">
      <alignment horizontal="center" vertical="center"/>
    </xf>
    <xf numFmtId="0" fontId="62" fillId="0" borderId="4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57" fillId="0" borderId="19" xfId="5" applyFont="1" applyBorder="1" applyAlignment="1">
      <alignment horizontal="center" vertical="center"/>
    </xf>
    <xf numFmtId="0" fontId="62" fillId="0" borderId="5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62" fillId="0" borderId="48" xfId="5" applyFont="1" applyBorder="1" applyAlignment="1">
      <alignment horizontal="center" vertical="center"/>
    </xf>
    <xf numFmtId="0" fontId="57" fillId="0" borderId="13" xfId="5" applyFont="1" applyBorder="1" applyAlignment="1">
      <alignment horizontal="center" vertical="center"/>
    </xf>
    <xf numFmtId="0" fontId="62" fillId="0" borderId="47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62" fillId="0" borderId="0" xfId="5" applyFont="1" applyBorder="1" applyAlignment="1">
      <alignment horizontal="center"/>
    </xf>
    <xf numFmtId="0" fontId="57" fillId="0" borderId="0" xfId="5" applyFont="1" applyBorder="1" applyAlignment="1">
      <alignment horizontal="center"/>
    </xf>
    <xf numFmtId="0" fontId="2" fillId="0" borderId="0" xfId="5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57" fillId="0" borderId="0" xfId="25" applyFont="1" applyBorder="1" applyAlignment="1">
      <alignment horizontal="left"/>
    </xf>
    <xf numFmtId="4" fontId="62" fillId="0" borderId="0" xfId="5" applyNumberFormat="1" applyFont="1" applyFill="1" applyBorder="1"/>
    <xf numFmtId="4" fontId="10" fillId="0" borderId="0" xfId="20" applyNumberFormat="1" applyFont="1"/>
    <xf numFmtId="0" fontId="10" fillId="0" borderId="0" xfId="20" applyFont="1" applyFill="1" applyAlignment="1">
      <alignment horizontal="center"/>
    </xf>
    <xf numFmtId="49" fontId="19" fillId="0" borderId="0" xfId="2" applyNumberFormat="1" applyFont="1" applyFill="1" applyBorder="1" applyAlignment="1">
      <alignment vertical="center"/>
    </xf>
    <xf numFmtId="0" fontId="2" fillId="0" borderId="0" xfId="2" applyFill="1" applyAlignment="1">
      <alignment vertical="center"/>
    </xf>
    <xf numFmtId="0" fontId="2" fillId="0" borderId="0" xfId="2" applyAlignment="1">
      <alignment vertical="center"/>
    </xf>
    <xf numFmtId="0" fontId="2" fillId="0" borderId="0" xfId="2" applyFill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10" fillId="0" borderId="0" xfId="20" applyFont="1" applyFill="1" applyAlignment="1">
      <alignment vertical="center" wrapText="1"/>
    </xf>
    <xf numFmtId="0" fontId="8" fillId="0" borderId="0" xfId="20" applyFont="1" applyAlignment="1">
      <alignment vertical="center" wrapText="1"/>
    </xf>
    <xf numFmtId="4" fontId="18" fillId="0" borderId="0" xfId="20" applyNumberFormat="1" applyFont="1" applyAlignment="1">
      <alignment vertical="center" wrapText="1"/>
    </xf>
    <xf numFmtId="0" fontId="10" fillId="0" borderId="131" xfId="12" applyFont="1" applyBorder="1"/>
    <xf numFmtId="4" fontId="18" fillId="0" borderId="0" xfId="20" applyNumberFormat="1" applyFont="1" applyFill="1" applyAlignment="1">
      <alignment vertical="center" wrapText="1"/>
    </xf>
    <xf numFmtId="0" fontId="15" fillId="0" borderId="0" xfId="20" applyFont="1" applyFill="1" applyAlignment="1">
      <alignment vertical="center" wrapText="1"/>
    </xf>
    <xf numFmtId="0" fontId="35" fillId="0" borderId="0" xfId="20" applyFont="1" applyFill="1" applyAlignment="1">
      <alignment vertical="center" wrapText="1"/>
    </xf>
    <xf numFmtId="4" fontId="64" fillId="0" borderId="0" xfId="20" applyNumberFormat="1" applyFont="1" applyFill="1" applyAlignment="1">
      <alignment vertical="center"/>
    </xf>
    <xf numFmtId="0" fontId="4" fillId="0" borderId="0" xfId="2" applyFont="1" applyAlignment="1">
      <alignment horizontal="center" vertical="center"/>
    </xf>
    <xf numFmtId="4" fontId="18" fillId="0" borderId="0" xfId="2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4" fontId="18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8" fillId="0" borderId="0" xfId="20" applyFont="1" applyAlignment="1">
      <alignment vertical="center"/>
    </xf>
    <xf numFmtId="4" fontId="35" fillId="3" borderId="35" xfId="20" applyNumberFormat="1" applyFont="1" applyFill="1" applyBorder="1" applyAlignment="1">
      <alignment vertical="center"/>
    </xf>
    <xf numFmtId="0" fontId="35" fillId="0" borderId="67" xfId="2" applyFont="1" applyBorder="1" applyAlignment="1">
      <alignment horizontal="center" vertical="center"/>
    </xf>
    <xf numFmtId="0" fontId="35" fillId="0" borderId="63" xfId="2" applyFont="1" applyBorder="1" applyAlignment="1">
      <alignment horizontal="center" vertical="center"/>
    </xf>
    <xf numFmtId="0" fontId="35" fillId="0" borderId="61" xfId="2" applyFont="1" applyBorder="1" applyAlignment="1">
      <alignment horizontal="left" vertical="center"/>
    </xf>
    <xf numFmtId="4" fontId="35" fillId="12" borderId="35" xfId="20" applyNumberFormat="1" applyFont="1" applyFill="1" applyBorder="1" applyAlignment="1">
      <alignment vertical="center"/>
    </xf>
    <xf numFmtId="4" fontId="35" fillId="4" borderId="35" xfId="20" applyNumberFormat="1" applyFont="1" applyFill="1" applyBorder="1" applyAlignment="1">
      <alignment vertical="center"/>
    </xf>
    <xf numFmtId="0" fontId="10" fillId="0" borderId="69" xfId="2" applyFont="1" applyFill="1" applyBorder="1" applyAlignment="1">
      <alignment horizontal="center" vertical="center" wrapText="1"/>
    </xf>
    <xf numFmtId="4" fontId="10" fillId="12" borderId="26" xfId="20" applyNumberFormat="1" applyFont="1" applyFill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0" applyFont="1" applyFill="1" applyBorder="1" applyAlignment="1">
      <alignment horizontal="center" vertical="center"/>
    </xf>
    <xf numFmtId="0" fontId="10" fillId="0" borderId="20" xfId="20" applyFont="1" applyFill="1" applyBorder="1" applyAlignment="1">
      <alignment vertical="center"/>
    </xf>
    <xf numFmtId="4" fontId="10" fillId="0" borderId="22" xfId="20" applyNumberFormat="1" applyFont="1" applyFill="1" applyBorder="1" applyAlignment="1">
      <alignment vertical="center"/>
    </xf>
    <xf numFmtId="0" fontId="10" fillId="0" borderId="0" xfId="20" applyFont="1" applyFill="1" applyBorder="1" applyAlignment="1">
      <alignment horizontal="center" vertical="center"/>
    </xf>
    <xf numFmtId="0" fontId="10" fillId="0" borderId="67" xfId="2" applyFont="1" applyFill="1" applyBorder="1" applyAlignment="1">
      <alignment horizontal="center" vertical="center" wrapText="1"/>
    </xf>
    <xf numFmtId="0" fontId="10" fillId="0" borderId="34" xfId="20" applyFont="1" applyFill="1" applyBorder="1" applyAlignment="1">
      <alignment horizontal="center" vertical="center"/>
    </xf>
    <xf numFmtId="0" fontId="10" fillId="0" borderId="33" xfId="20" applyFont="1" applyFill="1" applyBorder="1" applyAlignment="1">
      <alignment vertical="center"/>
    </xf>
    <xf numFmtId="4" fontId="10" fillId="12" borderId="35" xfId="20" applyNumberFormat="1" applyFont="1" applyFill="1" applyBorder="1" applyAlignment="1">
      <alignment vertical="center"/>
    </xf>
    <xf numFmtId="4" fontId="10" fillId="0" borderId="36" xfId="20" applyNumberFormat="1" applyFont="1" applyFill="1" applyBorder="1" applyAlignment="1">
      <alignment vertical="center"/>
    </xf>
    <xf numFmtId="4" fontId="10" fillId="12" borderId="49" xfId="20" applyNumberFormat="1" applyFont="1" applyFill="1" applyBorder="1" applyAlignment="1">
      <alignment vertical="center"/>
    </xf>
    <xf numFmtId="0" fontId="24" fillId="0" borderId="0" xfId="20" applyFont="1" applyFill="1" applyBorder="1" applyAlignment="1">
      <alignment horizontal="center" vertical="center"/>
    </xf>
    <xf numFmtId="0" fontId="10" fillId="0" borderId="0" xfId="20" applyFont="1" applyFill="1" applyBorder="1" applyAlignment="1">
      <alignment vertical="center"/>
    </xf>
    <xf numFmtId="4" fontId="33" fillId="0" borderId="1" xfId="20" applyNumberFormat="1" applyFont="1" applyFill="1" applyBorder="1" applyAlignment="1">
      <alignment vertical="center" wrapText="1"/>
    </xf>
    <xf numFmtId="4" fontId="33" fillId="0" borderId="4" xfId="20" applyNumberFormat="1" applyFont="1" applyFill="1" applyBorder="1" applyAlignment="1">
      <alignment vertical="center" wrapText="1"/>
    </xf>
    <xf numFmtId="4" fontId="10" fillId="3" borderId="6" xfId="20" applyNumberFormat="1" applyFont="1" applyFill="1" applyBorder="1" applyAlignment="1">
      <alignment vertical="center" wrapText="1"/>
    </xf>
    <xf numFmtId="0" fontId="10" fillId="0" borderId="75" xfId="2" applyFont="1" applyFill="1" applyBorder="1" applyAlignment="1">
      <alignment horizontal="center" vertical="center" wrapText="1"/>
    </xf>
    <xf numFmtId="49" fontId="10" fillId="0" borderId="76" xfId="2" applyNumberFormat="1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 wrapText="1"/>
    </xf>
    <xf numFmtId="4" fontId="10" fillId="12" borderId="6" xfId="20" applyNumberFormat="1" applyFont="1" applyFill="1" applyBorder="1" applyAlignment="1">
      <alignment vertical="center" wrapText="1"/>
    </xf>
    <xf numFmtId="3" fontId="10" fillId="0" borderId="0" xfId="20" applyNumberFormat="1" applyFont="1" applyAlignment="1">
      <alignment vertical="center"/>
    </xf>
    <xf numFmtId="4" fontId="10" fillId="3" borderId="54" xfId="20" applyNumberFormat="1" applyFont="1" applyFill="1" applyBorder="1" applyAlignment="1">
      <alignment vertical="center" wrapText="1"/>
    </xf>
    <xf numFmtId="49" fontId="10" fillId="0" borderId="78" xfId="2" applyNumberFormat="1" applyFont="1" applyFill="1" applyBorder="1" applyAlignment="1">
      <alignment horizontal="center" vertical="center" wrapText="1"/>
    </xf>
    <xf numFmtId="4" fontId="10" fillId="12" borderId="54" xfId="20" applyNumberFormat="1" applyFont="1" applyFill="1" applyBorder="1" applyAlignment="1">
      <alignment vertical="center" wrapText="1"/>
    </xf>
    <xf numFmtId="4" fontId="10" fillId="3" borderId="11" xfId="20" applyNumberFormat="1" applyFont="1" applyFill="1" applyBorder="1" applyAlignment="1">
      <alignment vertical="center" wrapText="1"/>
    </xf>
    <xf numFmtId="0" fontId="10" fillId="0" borderId="71" xfId="2" applyFont="1" applyFill="1" applyBorder="1" applyAlignment="1">
      <alignment horizontal="center" vertical="center" wrapText="1"/>
    </xf>
    <xf numFmtId="49" fontId="10" fillId="0" borderId="137" xfId="2" applyNumberFormat="1" applyFont="1" applyFill="1" applyBorder="1" applyAlignment="1">
      <alignment horizontal="center" vertical="center" wrapText="1"/>
    </xf>
    <xf numFmtId="4" fontId="10" fillId="12" borderId="11" xfId="20" applyNumberFormat="1" applyFont="1" applyFill="1" applyBorder="1" applyAlignment="1">
      <alignment vertical="center" wrapText="1"/>
    </xf>
    <xf numFmtId="4" fontId="35" fillId="3" borderId="138" xfId="2" applyNumberFormat="1" applyFont="1" applyFill="1" applyBorder="1" applyAlignment="1">
      <alignment vertical="center"/>
    </xf>
    <xf numFmtId="49" fontId="35" fillId="0" borderId="110" xfId="2" applyNumberFormat="1" applyFont="1" applyBorder="1" applyAlignment="1">
      <alignment horizontal="center" vertical="center"/>
    </xf>
    <xf numFmtId="0" fontId="35" fillId="0" borderId="111" xfId="2" applyFont="1" applyBorder="1" applyAlignment="1">
      <alignment vertical="center"/>
    </xf>
    <xf numFmtId="4" fontId="35" fillId="12" borderId="138" xfId="2" applyNumberFormat="1" applyFont="1" applyFill="1" applyBorder="1" applyAlignment="1">
      <alignment vertical="center"/>
    </xf>
    <xf numFmtId="4" fontId="35" fillId="4" borderId="138" xfId="2" applyNumberFormat="1" applyFont="1" applyFill="1" applyBorder="1" applyAlignment="1">
      <alignment vertical="center"/>
    </xf>
    <xf numFmtId="4" fontId="10" fillId="0" borderId="139" xfId="2" applyNumberFormat="1" applyFont="1" applyFill="1" applyBorder="1" applyAlignment="1">
      <alignment horizontal="center" vertical="center"/>
    </xf>
    <xf numFmtId="0" fontId="46" fillId="0" borderId="0" xfId="29" applyFont="1"/>
    <xf numFmtId="4" fontId="46" fillId="0" borderId="0" xfId="29" applyNumberFormat="1" applyFont="1"/>
    <xf numFmtId="4" fontId="10" fillId="3" borderId="128" xfId="20" applyNumberFormat="1" applyFont="1" applyFill="1" applyBorder="1" applyAlignment="1">
      <alignment vertical="center"/>
    </xf>
    <xf numFmtId="0" fontId="10" fillId="0" borderId="113" xfId="2" applyFont="1" applyBorder="1" applyAlignment="1">
      <alignment horizontal="center" vertical="center"/>
    </xf>
    <xf numFmtId="49" fontId="10" fillId="0" borderId="114" xfId="2" applyNumberFormat="1" applyFont="1" applyBorder="1" applyAlignment="1">
      <alignment horizontal="center" vertical="center"/>
    </xf>
    <xf numFmtId="0" fontId="10" fillId="0" borderId="60" xfId="2" applyFont="1" applyBorder="1" applyAlignment="1">
      <alignment vertical="center"/>
    </xf>
    <xf numFmtId="4" fontId="10" fillId="12" borderId="128" xfId="20" applyNumberFormat="1" applyFont="1" applyFill="1" applyBorder="1" applyAlignment="1">
      <alignment vertical="center"/>
    </xf>
    <xf numFmtId="4" fontId="10" fillId="4" borderId="128" xfId="20" applyNumberFormat="1" applyFont="1" applyFill="1" applyBorder="1" applyAlignment="1">
      <alignment vertical="center"/>
    </xf>
    <xf numFmtId="0" fontId="10" fillId="12" borderId="35" xfId="20" applyFont="1" applyFill="1" applyBorder="1" applyAlignment="1">
      <alignment vertical="center"/>
    </xf>
    <xf numFmtId="4" fontId="10" fillId="0" borderId="95" xfId="20" applyNumberFormat="1" applyFont="1" applyFill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/>
    </xf>
    <xf numFmtId="49" fontId="10" fillId="0" borderId="84" xfId="2" applyNumberFormat="1" applyFont="1" applyBorder="1" applyAlignment="1">
      <alignment horizontal="center" vertical="center"/>
    </xf>
    <xf numFmtId="0" fontId="10" fillId="0" borderId="85" xfId="2" applyFont="1" applyBorder="1" applyAlignment="1">
      <alignment vertical="center"/>
    </xf>
    <xf numFmtId="0" fontId="46" fillId="0" borderId="0" xfId="29" applyFont="1" applyBorder="1"/>
    <xf numFmtId="4" fontId="35" fillId="3" borderId="21" xfId="2" applyNumberFormat="1" applyFont="1" applyFill="1" applyBorder="1" applyAlignment="1">
      <alignment vertical="center"/>
    </xf>
    <xf numFmtId="0" fontId="35" fillId="0" borderId="69" xfId="2" applyFont="1" applyBorder="1" applyAlignment="1">
      <alignment horizontal="center" vertical="center"/>
    </xf>
    <xf numFmtId="49" fontId="35" fillId="0" borderId="77" xfId="2" applyNumberFormat="1" applyFont="1" applyBorder="1" applyAlignment="1">
      <alignment horizontal="center" vertical="center"/>
    </xf>
    <xf numFmtId="0" fontId="35" fillId="0" borderId="78" xfId="2" applyFont="1" applyBorder="1" applyAlignment="1">
      <alignment vertical="center"/>
    </xf>
    <xf numFmtId="4" fontId="35" fillId="12" borderId="21" xfId="2" applyNumberFormat="1" applyFont="1" applyFill="1" applyBorder="1" applyAlignment="1">
      <alignment vertical="center"/>
    </xf>
    <xf numFmtId="4" fontId="35" fillId="4" borderId="21" xfId="2" applyNumberFormat="1" applyFont="1" applyFill="1" applyBorder="1" applyAlignment="1">
      <alignment vertical="center"/>
    </xf>
    <xf numFmtId="0" fontId="10" fillId="0" borderId="51" xfId="2" applyFont="1" applyFill="1" applyBorder="1" applyAlignment="1">
      <alignment horizontal="center" vertical="center"/>
    </xf>
    <xf numFmtId="49" fontId="10" fillId="0" borderId="29" xfId="2" applyNumberFormat="1" applyFont="1" applyFill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0" fillId="0" borderId="48" xfId="2" applyFont="1" applyFill="1" applyBorder="1" applyAlignment="1">
      <alignment horizontal="center" vertical="center"/>
    </xf>
    <xf numFmtId="4" fontId="35" fillId="3" borderId="140" xfId="2" applyNumberFormat="1" applyFont="1" applyFill="1" applyBorder="1" applyAlignment="1">
      <alignment vertical="center"/>
    </xf>
    <xf numFmtId="0" fontId="35" fillId="0" borderId="115" xfId="2" applyFont="1" applyBorder="1" applyAlignment="1">
      <alignment horizontal="center" vertical="center"/>
    </xf>
    <xf numFmtId="49" fontId="35" fillId="0" borderId="116" xfId="2" applyNumberFormat="1" applyFont="1" applyBorder="1" applyAlignment="1">
      <alignment horizontal="center" vertical="center"/>
    </xf>
    <xf numFmtId="0" fontId="35" fillId="0" borderId="59" xfId="2" applyFont="1" applyBorder="1" applyAlignment="1">
      <alignment vertical="center"/>
    </xf>
    <xf numFmtId="4" fontId="35" fillId="12" borderId="140" xfId="2" applyNumberFormat="1" applyFont="1" applyFill="1" applyBorder="1" applyAlignment="1">
      <alignment vertical="center"/>
    </xf>
    <xf numFmtId="4" fontId="35" fillId="4" borderId="140" xfId="2" applyNumberFormat="1" applyFont="1" applyFill="1" applyBorder="1" applyAlignment="1">
      <alignment vertical="center"/>
    </xf>
    <xf numFmtId="4" fontId="10" fillId="0" borderId="141" xfId="2" applyNumberFormat="1" applyFont="1" applyFill="1" applyBorder="1" applyAlignment="1">
      <alignment horizontal="center" vertical="center"/>
    </xf>
    <xf numFmtId="0" fontId="10" fillId="0" borderId="60" xfId="2" applyFont="1" applyBorder="1" applyAlignment="1">
      <alignment vertical="center" wrapText="1"/>
    </xf>
    <xf numFmtId="4" fontId="10" fillId="3" borderId="82" xfId="20" applyNumberFormat="1" applyFont="1" applyFill="1" applyBorder="1" applyAlignment="1">
      <alignment vertical="center"/>
    </xf>
    <xf numFmtId="4" fontId="10" fillId="12" borderId="82" xfId="20" applyNumberFormat="1" applyFont="1" applyFill="1" applyBorder="1" applyAlignment="1">
      <alignment vertical="center"/>
    </xf>
    <xf numFmtId="4" fontId="10" fillId="4" borderId="82" xfId="20" applyNumberFormat="1" applyFont="1" applyFill="1" applyBorder="1" applyAlignment="1">
      <alignment vertical="center"/>
    </xf>
    <xf numFmtId="0" fontId="10" fillId="0" borderId="69" xfId="2" applyFont="1" applyBorder="1" applyAlignment="1">
      <alignment horizontal="center" vertical="center"/>
    </xf>
    <xf numFmtId="49" fontId="10" fillId="0" borderId="77" xfId="2" applyNumberFormat="1" applyFont="1" applyBorder="1" applyAlignment="1">
      <alignment horizontal="center" vertical="center"/>
    </xf>
    <xf numFmtId="0" fontId="10" fillId="0" borderId="78" xfId="2" applyFont="1" applyBorder="1" applyAlignment="1">
      <alignment vertical="center"/>
    </xf>
    <xf numFmtId="4" fontId="10" fillId="0" borderId="99" xfId="20" applyNumberFormat="1" applyFont="1" applyFill="1" applyBorder="1" applyAlignment="1">
      <alignment horizontal="center" vertical="center" wrapText="1"/>
    </xf>
    <xf numFmtId="49" fontId="10" fillId="0" borderId="19" xfId="19" applyNumberFormat="1" applyFont="1" applyFill="1" applyBorder="1" applyAlignment="1">
      <alignment horizontal="center" vertical="center"/>
    </xf>
    <xf numFmtId="4" fontId="10" fillId="0" borderId="21" xfId="20" applyNumberFormat="1" applyFont="1" applyFill="1" applyBorder="1" applyAlignment="1">
      <alignment horizontal="center" vertical="center" wrapText="1"/>
    </xf>
    <xf numFmtId="49" fontId="10" fillId="0" borderId="30" xfId="19" applyNumberFormat="1" applyFont="1" applyFill="1" applyBorder="1" applyAlignment="1">
      <alignment horizontal="center" vertical="center"/>
    </xf>
    <xf numFmtId="4" fontId="8" fillId="0" borderId="0" xfId="21" applyNumberFormat="1" applyFont="1" applyFill="1" applyBorder="1" applyAlignment="1">
      <alignment vertical="center"/>
    </xf>
    <xf numFmtId="49" fontId="8" fillId="0" borderId="0" xfId="19" applyNumberFormat="1" applyFont="1" applyFill="1" applyBorder="1" applyAlignment="1">
      <alignment horizontal="center" vertical="center"/>
    </xf>
    <xf numFmtId="4" fontId="10" fillId="0" borderId="0" xfId="19" applyNumberFormat="1" applyFont="1" applyFill="1" applyBorder="1" applyAlignment="1">
      <alignment vertical="center"/>
    </xf>
    <xf numFmtId="0" fontId="10" fillId="0" borderId="95" xfId="2" applyFont="1" applyBorder="1" applyAlignment="1">
      <alignment vertical="top" wrapText="1"/>
    </xf>
    <xf numFmtId="4" fontId="10" fillId="4" borderId="14" xfId="20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4" fontId="35" fillId="0" borderId="9" xfId="20" applyNumberFormat="1" applyFont="1" applyFill="1" applyBorder="1" applyAlignment="1">
      <alignment horizontal="center" vertical="center"/>
    </xf>
    <xf numFmtId="4" fontId="10" fillId="3" borderId="31" xfId="20" applyNumberFormat="1" applyFont="1" applyFill="1" applyBorder="1" applyAlignment="1">
      <alignment vertical="center"/>
    </xf>
    <xf numFmtId="2" fontId="10" fillId="0" borderId="97" xfId="2" applyNumberFormat="1" applyFont="1" applyBorder="1" applyAlignment="1">
      <alignment vertical="center"/>
    </xf>
    <xf numFmtId="4" fontId="10" fillId="12" borderId="31" xfId="20" applyNumberFormat="1" applyFont="1" applyFill="1" applyBorder="1" applyAlignment="1">
      <alignment vertical="center"/>
    </xf>
    <xf numFmtId="4" fontId="10" fillId="4" borderId="31" xfId="20" applyNumberFormat="1" applyFont="1" applyFill="1" applyBorder="1" applyAlignment="1">
      <alignment vertical="center"/>
    </xf>
    <xf numFmtId="4" fontId="10" fillId="0" borderId="31" xfId="20" applyNumberFormat="1" applyFont="1" applyFill="1" applyBorder="1" applyAlignment="1">
      <alignment horizontal="center" vertical="center"/>
    </xf>
    <xf numFmtId="2" fontId="10" fillId="0" borderId="96" xfId="2" applyNumberFormat="1" applyFont="1" applyBorder="1" applyAlignment="1">
      <alignment vertical="center"/>
    </xf>
    <xf numFmtId="0" fontId="10" fillId="0" borderId="95" xfId="21" applyFont="1" applyBorder="1" applyAlignment="1">
      <alignment vertical="center" wrapText="1"/>
    </xf>
    <xf numFmtId="2" fontId="10" fillId="0" borderId="0" xfId="2" applyNumberFormat="1" applyFont="1" applyFill="1" applyBorder="1" applyAlignment="1">
      <alignment vertical="center"/>
    </xf>
    <xf numFmtId="4" fontId="28" fillId="12" borderId="21" xfId="20" applyNumberFormat="1" applyFont="1" applyFill="1" applyBorder="1" applyAlignment="1">
      <alignment vertical="center" wrapText="1"/>
    </xf>
    <xf numFmtId="4" fontId="28" fillId="4" borderId="21" xfId="20" applyNumberFormat="1" applyFont="1" applyFill="1" applyBorder="1" applyAlignment="1">
      <alignment vertical="center" wrapText="1"/>
    </xf>
    <xf numFmtId="49" fontId="10" fillId="0" borderId="29" xfId="2" applyNumberFormat="1" applyFont="1" applyBorder="1" applyAlignment="1">
      <alignment horizontal="center" vertical="center"/>
    </xf>
    <xf numFmtId="0" fontId="10" fillId="0" borderId="97" xfId="2" applyFont="1" applyBorder="1" applyAlignment="1">
      <alignment vertical="center" wrapText="1"/>
    </xf>
    <xf numFmtId="4" fontId="28" fillId="12" borderId="31" xfId="20" applyNumberFormat="1" applyFont="1" applyFill="1" applyBorder="1" applyAlignment="1">
      <alignment vertical="center" wrapText="1"/>
    </xf>
    <xf numFmtId="4" fontId="28" fillId="4" borderId="31" xfId="20" applyNumberFormat="1" applyFont="1" applyFill="1" applyBorder="1" applyAlignment="1">
      <alignment vertical="center" wrapText="1"/>
    </xf>
    <xf numFmtId="4" fontId="28" fillId="12" borderId="26" xfId="20" applyNumberFormat="1" applyFont="1" applyFill="1" applyBorder="1" applyAlignment="1">
      <alignment vertical="center" wrapText="1"/>
    </xf>
    <xf numFmtId="4" fontId="28" fillId="4" borderId="26" xfId="20" applyNumberFormat="1" applyFont="1" applyFill="1" applyBorder="1" applyAlignment="1">
      <alignment vertical="center" wrapText="1"/>
    </xf>
    <xf numFmtId="4" fontId="28" fillId="0" borderId="0" xfId="20" applyNumberFormat="1" applyFont="1" applyFill="1" applyBorder="1" applyAlignment="1">
      <alignment vertical="center" wrapText="1"/>
    </xf>
    <xf numFmtId="4" fontId="10" fillId="0" borderId="0" xfId="20" applyNumberFormat="1" applyFont="1" applyFill="1" applyBorder="1" applyAlignment="1">
      <alignment vertical="center" wrapText="1"/>
    </xf>
    <xf numFmtId="0" fontId="10" fillId="0" borderId="0" xfId="20" applyFont="1" applyFill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0" fontId="10" fillId="0" borderId="19" xfId="2" applyNumberFormat="1" applyFont="1" applyBorder="1" applyAlignment="1">
      <alignment horizontal="center" vertical="center" wrapText="1"/>
    </xf>
    <xf numFmtId="4" fontId="10" fillId="4" borderId="21" xfId="20" applyNumberFormat="1" applyFont="1" applyFill="1" applyBorder="1" applyAlignment="1">
      <alignment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13" xfId="2" applyNumberFormat="1" applyFont="1" applyBorder="1" applyAlignment="1">
      <alignment horizontal="center" vertical="center" wrapText="1"/>
    </xf>
    <xf numFmtId="0" fontId="10" fillId="0" borderId="91" xfId="2" applyFont="1" applyBorder="1" applyAlignment="1">
      <alignment vertical="center"/>
    </xf>
    <xf numFmtId="4" fontId="10" fillId="4" borderId="14" xfId="20" applyNumberFormat="1" applyFont="1" applyFill="1" applyBorder="1" applyAlignment="1">
      <alignment vertical="center" wrapText="1"/>
    </xf>
    <xf numFmtId="4" fontId="10" fillId="0" borderId="14" xfId="20" applyNumberFormat="1" applyFont="1" applyFill="1" applyBorder="1" applyAlignment="1">
      <alignment horizontal="center" vertical="center" wrapText="1"/>
    </xf>
    <xf numFmtId="0" fontId="2" fillId="0" borderId="0" xfId="5" applyFill="1"/>
    <xf numFmtId="4" fontId="61" fillId="0" borderId="4" xfId="5" applyNumberFormat="1" applyFont="1" applyFill="1" applyBorder="1"/>
    <xf numFmtId="0" fontId="60" fillId="0" borderId="16" xfId="5" applyFont="1" applyBorder="1" applyAlignment="1">
      <alignment horizontal="center"/>
    </xf>
    <xf numFmtId="0" fontId="60" fillId="0" borderId="3" xfId="5" applyFont="1" applyBorder="1" applyAlignment="1">
      <alignment horizontal="center"/>
    </xf>
    <xf numFmtId="0" fontId="61" fillId="0" borderId="3" xfId="5" applyFont="1" applyBorder="1" applyAlignment="1">
      <alignment horizontal="center"/>
    </xf>
    <xf numFmtId="0" fontId="60" fillId="0" borderId="66" xfId="5" applyFont="1" applyBorder="1" applyAlignment="1">
      <alignment horizontal="center"/>
    </xf>
    <xf numFmtId="4" fontId="62" fillId="3" borderId="4" xfId="5" applyNumberFormat="1" applyFont="1" applyFill="1" applyBorder="1"/>
    <xf numFmtId="0" fontId="62" fillId="0" borderId="16" xfId="5" applyFont="1" applyFill="1" applyBorder="1" applyAlignment="1">
      <alignment horizontal="center"/>
    </xf>
    <xf numFmtId="0" fontId="57" fillId="0" borderId="3" xfId="5" applyFont="1" applyBorder="1" applyAlignment="1">
      <alignment horizontal="center"/>
    </xf>
    <xf numFmtId="0" fontId="10" fillId="0" borderId="66" xfId="5" applyFont="1" applyBorder="1" applyAlignment="1">
      <alignment horizontal="center"/>
    </xf>
    <xf numFmtId="4" fontId="62" fillId="9" borderId="4" xfId="5" applyNumberFormat="1" applyFont="1" applyFill="1" applyBorder="1"/>
    <xf numFmtId="0" fontId="2" fillId="0" borderId="0" xfId="5" applyAlignment="1">
      <alignment horizontal="right"/>
    </xf>
    <xf numFmtId="49" fontId="10" fillId="0" borderId="75" xfId="12" applyNumberFormat="1" applyFont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4" fontId="35" fillId="3" borderId="31" xfId="20" applyNumberFormat="1" applyFont="1" applyFill="1" applyBorder="1" applyAlignment="1">
      <alignment vertical="center"/>
    </xf>
    <xf numFmtId="0" fontId="35" fillId="0" borderId="111" xfId="2" applyFont="1" applyBorder="1" applyAlignment="1">
      <alignment horizontal="center" vertical="center"/>
    </xf>
    <xf numFmtId="4" fontId="10" fillId="12" borderId="52" xfId="20" applyNumberFormat="1" applyFont="1" applyFill="1" applyBorder="1" applyAlignment="1">
      <alignment vertical="center"/>
    </xf>
    <xf numFmtId="4" fontId="10" fillId="0" borderId="32" xfId="20" applyNumberFormat="1" applyFont="1" applyFill="1" applyBorder="1" applyAlignment="1">
      <alignment horizontal="center" vertical="center" wrapText="1"/>
    </xf>
    <xf numFmtId="4" fontId="10" fillId="0" borderId="36" xfId="20" applyNumberFormat="1" applyFont="1" applyFill="1" applyBorder="1" applyAlignment="1">
      <alignment horizontal="center" vertical="center" wrapText="1"/>
    </xf>
    <xf numFmtId="49" fontId="10" fillId="0" borderId="19" xfId="20" quotePrefix="1" applyNumberFormat="1" applyFont="1" applyBorder="1" applyAlignment="1">
      <alignment horizontal="center" vertical="center"/>
    </xf>
    <xf numFmtId="4" fontId="10" fillId="0" borderId="102" xfId="20" applyNumberFormat="1" applyFont="1" applyFill="1" applyBorder="1" applyAlignment="1">
      <alignment horizontal="center" vertical="center" wrapText="1"/>
    </xf>
    <xf numFmtId="49" fontId="10" fillId="0" borderId="0" xfId="20" quotePrefix="1" applyNumberFormat="1" applyFont="1" applyFill="1" applyBorder="1" applyAlignment="1">
      <alignment horizontal="center" vertical="center"/>
    </xf>
    <xf numFmtId="0" fontId="33" fillId="0" borderId="50" xfId="2" applyFont="1" applyBorder="1" applyAlignment="1">
      <alignment horizontal="center" vertical="center" wrapText="1"/>
    </xf>
    <xf numFmtId="49" fontId="10" fillId="0" borderId="119" xfId="12" applyNumberFormat="1" applyFont="1" applyBorder="1" applyAlignment="1">
      <alignment horizontal="center" vertical="center" wrapText="1"/>
    </xf>
    <xf numFmtId="4" fontId="10" fillId="12" borderId="9" xfId="13" applyNumberFormat="1" applyFont="1" applyFill="1" applyBorder="1" applyAlignment="1">
      <alignment vertical="center" wrapText="1"/>
    </xf>
    <xf numFmtId="4" fontId="10" fillId="4" borderId="9" xfId="13" applyNumberFormat="1" applyFont="1" applyFill="1" applyBorder="1" applyAlignment="1">
      <alignment vertical="center" wrapText="1"/>
    </xf>
    <xf numFmtId="0" fontId="10" fillId="0" borderId="142" xfId="12" applyFont="1" applyBorder="1" applyAlignment="1">
      <alignment vertical="center" wrapText="1"/>
    </xf>
    <xf numFmtId="4" fontId="10" fillId="12" borderId="21" xfId="13" applyNumberFormat="1" applyFont="1" applyFill="1" applyBorder="1" applyAlignment="1">
      <alignment vertical="center" wrapText="1"/>
    </xf>
    <xf numFmtId="4" fontId="10" fillId="4" borderId="31" xfId="13" applyNumberFormat="1" applyFont="1" applyFill="1" applyBorder="1" applyAlignment="1">
      <alignment vertical="center" wrapText="1"/>
    </xf>
    <xf numFmtId="4" fontId="46" fillId="3" borderId="21" xfId="30" applyNumberFormat="1" applyFont="1" applyFill="1" applyBorder="1"/>
    <xf numFmtId="49" fontId="10" fillId="0" borderId="77" xfId="12" applyNumberFormat="1" applyFont="1" applyBorder="1" applyAlignment="1">
      <alignment horizontal="center" vertical="center" wrapText="1"/>
    </xf>
    <xf numFmtId="0" fontId="10" fillId="0" borderId="78" xfId="12" applyFont="1" applyBorder="1" applyAlignment="1">
      <alignment vertical="center" wrapText="1"/>
    </xf>
    <xf numFmtId="4" fontId="46" fillId="3" borderId="49" xfId="30" applyNumberFormat="1" applyFont="1" applyFill="1" applyBorder="1"/>
    <xf numFmtId="4" fontId="10" fillId="12" borderId="49" xfId="13" applyNumberFormat="1" applyFont="1" applyFill="1" applyBorder="1" applyAlignment="1">
      <alignment vertical="center" wrapText="1"/>
    </xf>
    <xf numFmtId="4" fontId="10" fillId="4" borderId="14" xfId="13" applyNumberFormat="1" applyFont="1" applyFill="1" applyBorder="1" applyAlignment="1">
      <alignment vertical="center" wrapText="1"/>
    </xf>
    <xf numFmtId="49" fontId="32" fillId="0" borderId="0" xfId="2" applyNumberFormat="1" applyFont="1" applyFill="1" applyAlignment="1">
      <alignment horizontal="center"/>
    </xf>
    <xf numFmtId="4" fontId="35" fillId="3" borderId="9" xfId="12" applyNumberFormat="1" applyFont="1" applyFill="1" applyBorder="1" applyAlignment="1">
      <alignment vertical="center"/>
    </xf>
    <xf numFmtId="0" fontId="35" fillId="0" borderId="6" xfId="13" applyFont="1" applyFill="1" applyBorder="1" applyAlignment="1">
      <alignment horizontal="center" vertical="center"/>
    </xf>
    <xf numFmtId="49" fontId="35" fillId="0" borderId="8" xfId="12" applyNumberFormat="1" applyFont="1" applyFill="1" applyBorder="1" applyAlignment="1">
      <alignment horizontal="center" vertical="center"/>
    </xf>
    <xf numFmtId="0" fontId="35" fillId="0" borderId="10" xfId="12" applyFont="1" applyFill="1" applyBorder="1" applyAlignment="1">
      <alignment vertical="center"/>
    </xf>
    <xf numFmtId="4" fontId="35" fillId="12" borderId="6" xfId="12" applyNumberFormat="1" applyFont="1" applyFill="1" applyBorder="1" applyAlignment="1">
      <alignment vertical="center"/>
    </xf>
    <xf numFmtId="4" fontId="35" fillId="4" borderId="9" xfId="12" applyNumberFormat="1" applyFont="1" applyFill="1" applyBorder="1" applyAlignment="1">
      <alignment vertical="center"/>
    </xf>
    <xf numFmtId="4" fontId="10" fillId="0" borderId="10" xfId="12" applyNumberFormat="1" applyFont="1" applyFill="1" applyBorder="1" applyAlignment="1">
      <alignment horizontal="center" vertical="center"/>
    </xf>
    <xf numFmtId="0" fontId="10" fillId="0" borderId="95" xfId="12" applyFont="1" applyFill="1" applyBorder="1" applyAlignment="1">
      <alignment vertical="center"/>
    </xf>
    <xf numFmtId="0" fontId="35" fillId="0" borderId="95" xfId="12" applyFont="1" applyFill="1" applyBorder="1" applyAlignment="1">
      <alignment vertical="center"/>
    </xf>
    <xf numFmtId="4" fontId="35" fillId="12" borderId="54" xfId="12" applyNumberFormat="1" applyFont="1" applyFill="1" applyBorder="1" applyAlignment="1">
      <alignment vertical="center"/>
    </xf>
    <xf numFmtId="4" fontId="10" fillId="0" borderId="22" xfId="12" applyNumberFormat="1" applyFont="1" applyFill="1" applyBorder="1" applyAlignment="1">
      <alignment horizontal="center" vertical="center"/>
    </xf>
    <xf numFmtId="0" fontId="10" fillId="0" borderId="52" xfId="13" applyFont="1" applyFill="1" applyBorder="1" applyAlignment="1">
      <alignment horizontal="center" vertical="center"/>
    </xf>
    <xf numFmtId="49" fontId="10" fillId="0" borderId="30" xfId="21" applyNumberFormat="1" applyFont="1" applyFill="1" applyBorder="1" applyAlignment="1">
      <alignment horizontal="center" vertical="center"/>
    </xf>
    <xf numFmtId="0" fontId="10" fillId="0" borderId="97" xfId="12" applyFont="1" applyFill="1" applyBorder="1" applyAlignment="1">
      <alignment vertical="center"/>
    </xf>
    <xf numFmtId="4" fontId="10" fillId="12" borderId="52" xfId="12" applyNumberFormat="1" applyFont="1" applyFill="1" applyBorder="1" applyAlignment="1">
      <alignment vertical="center"/>
    </xf>
    <xf numFmtId="4" fontId="35" fillId="3" borderId="31" xfId="20" applyNumberFormat="1" applyFont="1" applyFill="1" applyBorder="1" applyAlignment="1">
      <alignment vertical="center" wrapText="1"/>
    </xf>
    <xf numFmtId="0" fontId="35" fillId="0" borderId="52" xfId="2" applyNumberFormat="1" applyFont="1" applyFill="1" applyBorder="1" applyAlignment="1">
      <alignment horizontal="center" vertical="center"/>
    </xf>
    <xf numFmtId="0" fontId="35" fillId="0" borderId="29" xfId="2" applyNumberFormat="1" applyFont="1" applyFill="1" applyBorder="1" applyAlignment="1">
      <alignment horizontal="center" vertical="center"/>
    </xf>
    <xf numFmtId="4" fontId="35" fillId="0" borderId="97" xfId="2" applyNumberFormat="1" applyFont="1" applyFill="1" applyBorder="1" applyAlignment="1">
      <alignment vertical="center"/>
    </xf>
    <xf numFmtId="4" fontId="35" fillId="12" borderId="52" xfId="20" applyNumberFormat="1" applyFont="1" applyFill="1" applyBorder="1" applyAlignment="1">
      <alignment vertical="center" wrapText="1"/>
    </xf>
    <xf numFmtId="4" fontId="35" fillId="4" borderId="31" xfId="20" applyNumberFormat="1" applyFont="1" applyFill="1" applyBorder="1" applyAlignment="1">
      <alignment vertical="center" wrapText="1"/>
    </xf>
    <xf numFmtId="4" fontId="10" fillId="3" borderId="21" xfId="20" applyNumberFormat="1" applyFont="1" applyFill="1" applyBorder="1" applyAlignment="1">
      <alignment vertical="center" wrapText="1"/>
    </xf>
    <xf numFmtId="4" fontId="10" fillId="0" borderId="95" xfId="2" applyNumberFormat="1" applyFont="1" applyFill="1" applyBorder="1" applyAlignment="1">
      <alignment vertical="center"/>
    </xf>
    <xf numFmtId="0" fontId="10" fillId="0" borderId="18" xfId="2" applyNumberFormat="1" applyFont="1" applyFill="1" applyBorder="1" applyAlignment="1">
      <alignment horizontal="center" vertical="center"/>
    </xf>
    <xf numFmtId="0" fontId="10" fillId="0" borderId="22" xfId="21" applyFont="1" applyFill="1" applyBorder="1" applyAlignment="1">
      <alignment horizontal="left" vertical="center" wrapText="1"/>
    </xf>
    <xf numFmtId="0" fontId="10" fillId="0" borderId="98" xfId="20" applyFont="1" applyBorder="1" applyAlignment="1">
      <alignment horizontal="left" vertical="center"/>
    </xf>
    <xf numFmtId="4" fontId="10" fillId="12" borderId="101" xfId="20" applyNumberFormat="1" applyFont="1" applyFill="1" applyBorder="1" applyAlignment="1">
      <alignment horizontal="right" vertical="center"/>
    </xf>
    <xf numFmtId="4" fontId="10" fillId="0" borderId="102" xfId="20" applyNumberFormat="1" applyFont="1" applyBorder="1" applyAlignment="1">
      <alignment horizontal="left" vertical="center"/>
    </xf>
    <xf numFmtId="0" fontId="35" fillId="0" borderId="46" xfId="13" applyFont="1" applyFill="1" applyBorder="1" applyAlignment="1">
      <alignment horizontal="center"/>
    </xf>
    <xf numFmtId="49" fontId="35" fillId="0" borderId="8" xfId="12" applyNumberFormat="1" applyFont="1" applyFill="1" applyBorder="1" applyAlignment="1">
      <alignment horizontal="center"/>
    </xf>
    <xf numFmtId="0" fontId="35" fillId="0" borderId="48" xfId="13" applyFont="1" applyFill="1" applyBorder="1" applyAlignment="1">
      <alignment horizontal="center"/>
    </xf>
    <xf numFmtId="49" fontId="35" fillId="0" borderId="19" xfId="12" applyNumberFormat="1" applyFont="1" applyFill="1" applyBorder="1" applyAlignment="1">
      <alignment horizontal="center"/>
    </xf>
    <xf numFmtId="0" fontId="35" fillId="0" borderId="20" xfId="12" applyFont="1" applyFill="1" applyBorder="1"/>
    <xf numFmtId="0" fontId="35" fillId="0" borderId="51" xfId="13" applyFont="1" applyFill="1" applyBorder="1" applyAlignment="1">
      <alignment horizontal="center"/>
    </xf>
    <xf numFmtId="49" fontId="35" fillId="0" borderId="29" xfId="12" applyNumberFormat="1" applyFont="1" applyFill="1" applyBorder="1" applyAlignment="1">
      <alignment horizontal="center"/>
    </xf>
    <xf numFmtId="0" fontId="35" fillId="0" borderId="30" xfId="12" applyFont="1" applyFill="1" applyBorder="1"/>
    <xf numFmtId="4" fontId="35" fillId="12" borderId="31" xfId="12" applyNumberFormat="1" applyFont="1" applyFill="1" applyBorder="1"/>
    <xf numFmtId="0" fontId="10" fillId="0" borderId="48" xfId="20" applyFont="1" applyBorder="1" applyAlignment="1">
      <alignment horizontal="center" vertical="center"/>
    </xf>
    <xf numFmtId="0" fontId="10" fillId="0" borderId="20" xfId="20" applyFont="1" applyBorder="1" applyAlignment="1">
      <alignment vertical="center" wrapText="1"/>
    </xf>
    <xf numFmtId="0" fontId="10" fillId="0" borderId="22" xfId="20" applyFont="1" applyBorder="1" applyAlignment="1">
      <alignment horizontal="center"/>
    </xf>
    <xf numFmtId="0" fontId="10" fillId="0" borderId="42" xfId="20" applyFont="1" applyBorder="1" applyAlignment="1">
      <alignment vertical="center" wrapText="1"/>
    </xf>
    <xf numFmtId="164" fontId="10" fillId="0" borderId="0" xfId="2" applyNumberFormat="1" applyFont="1" applyFill="1" applyBorder="1" applyAlignment="1">
      <alignment horizontal="right" vertical="center"/>
    </xf>
    <xf numFmtId="0" fontId="46" fillId="0" borderId="0" xfId="29" applyFont="1" applyFill="1"/>
    <xf numFmtId="4" fontId="46" fillId="0" borderId="0" xfId="29" applyNumberFormat="1" applyFont="1" applyFill="1"/>
    <xf numFmtId="0" fontId="10" fillId="0" borderId="51" xfId="20" applyFont="1" applyBorder="1" applyAlignment="1">
      <alignment horizontal="center" vertical="center"/>
    </xf>
    <xf numFmtId="0" fontId="10" fillId="0" borderId="30" xfId="20" applyFont="1" applyBorder="1" applyAlignment="1">
      <alignment vertical="center" wrapText="1"/>
    </xf>
    <xf numFmtId="0" fontId="10" fillId="0" borderId="32" xfId="20" applyFont="1" applyBorder="1" applyAlignment="1">
      <alignment horizontal="center"/>
    </xf>
    <xf numFmtId="0" fontId="46" fillId="0" borderId="20" xfId="29" applyFont="1" applyFill="1" applyBorder="1"/>
    <xf numFmtId="4" fontId="46" fillId="12" borderId="35" xfId="29" applyNumberFormat="1" applyFont="1" applyFill="1" applyBorder="1"/>
    <xf numFmtId="0" fontId="10" fillId="0" borderId="42" xfId="20" applyFont="1" applyBorder="1" applyAlignment="1">
      <alignment horizontal="center" vertical="center"/>
    </xf>
    <xf numFmtId="0" fontId="10" fillId="0" borderId="22" xfId="20" applyFont="1" applyBorder="1" applyAlignment="1">
      <alignment horizontal="center" vertical="center"/>
    </xf>
    <xf numFmtId="0" fontId="46" fillId="0" borderId="0" xfId="29" applyFont="1" applyAlignment="1">
      <alignment vertical="center"/>
    </xf>
    <xf numFmtId="4" fontId="46" fillId="0" borderId="0" xfId="29" applyNumberFormat="1" applyFont="1" applyAlignment="1">
      <alignment vertical="center"/>
    </xf>
    <xf numFmtId="0" fontId="10" fillId="0" borderId="20" xfId="20" applyFont="1" applyBorder="1" applyAlignment="1">
      <alignment vertical="center"/>
    </xf>
    <xf numFmtId="0" fontId="46" fillId="0" borderId="20" xfId="29" applyFont="1" applyBorder="1" applyAlignment="1">
      <alignment vertical="center"/>
    </xf>
    <xf numFmtId="4" fontId="46" fillId="12" borderId="21" xfId="29" applyNumberFormat="1" applyFont="1" applyFill="1" applyBorder="1" applyAlignment="1">
      <alignment vertical="center"/>
    </xf>
    <xf numFmtId="0" fontId="10" fillId="0" borderId="36" xfId="20" applyFont="1" applyBorder="1" applyAlignment="1">
      <alignment vertical="center"/>
    </xf>
    <xf numFmtId="0" fontId="10" fillId="0" borderId="44" xfId="20" applyFont="1" applyBorder="1" applyAlignment="1">
      <alignment horizontal="center" vertical="center"/>
    </xf>
    <xf numFmtId="0" fontId="46" fillId="0" borderId="20" xfId="29" applyFont="1" applyBorder="1" applyAlignment="1">
      <alignment vertical="center" wrapText="1"/>
    </xf>
    <xf numFmtId="0" fontId="35" fillId="0" borderId="44" xfId="13" applyFont="1" applyFill="1" applyBorder="1" applyAlignment="1">
      <alignment horizontal="center" vertical="center"/>
    </xf>
    <xf numFmtId="0" fontId="35" fillId="0" borderId="20" xfId="12" applyFont="1" applyFill="1" applyBorder="1" applyAlignment="1">
      <alignment vertical="center"/>
    </xf>
    <xf numFmtId="4" fontId="35" fillId="12" borderId="31" xfId="12" applyNumberFormat="1" applyFont="1" applyFill="1" applyBorder="1" applyAlignment="1">
      <alignment vertical="center"/>
    </xf>
    <xf numFmtId="4" fontId="35" fillId="4" borderId="31" xfId="12" applyNumberFormat="1" applyFont="1" applyFill="1" applyBorder="1" applyAlignment="1">
      <alignment vertical="center"/>
    </xf>
    <xf numFmtId="0" fontId="35" fillId="0" borderId="48" xfId="13" applyFont="1" applyFill="1" applyBorder="1" applyAlignment="1">
      <alignment horizontal="center" vertical="center"/>
    </xf>
    <xf numFmtId="4" fontId="35" fillId="0" borderId="22" xfId="12" applyNumberFormat="1" applyFont="1" applyFill="1" applyBorder="1" applyAlignment="1">
      <alignment vertical="center"/>
    </xf>
    <xf numFmtId="0" fontId="10" fillId="0" borderId="20" xfId="12" applyFont="1" applyFill="1" applyBorder="1" applyAlignment="1">
      <alignment vertical="center"/>
    </xf>
    <xf numFmtId="0" fontId="10" fillId="0" borderId="122" xfId="12" applyFont="1" applyFill="1" applyBorder="1" applyAlignment="1">
      <alignment vertical="center"/>
    </xf>
    <xf numFmtId="0" fontId="35" fillId="0" borderId="0" xfId="13" applyFont="1" applyFill="1" applyBorder="1" applyAlignment="1">
      <alignment horizontal="center"/>
    </xf>
    <xf numFmtId="49" fontId="35" fillId="0" borderId="0" xfId="12" applyNumberFormat="1" applyFont="1" applyFill="1" applyBorder="1" applyAlignment="1">
      <alignment horizontal="center"/>
    </xf>
    <xf numFmtId="0" fontId="35" fillId="0" borderId="0" xfId="12" applyFont="1" applyFill="1" applyBorder="1"/>
    <xf numFmtId="4" fontId="35" fillId="0" borderId="0" xfId="12" applyNumberFormat="1" applyFont="1" applyFill="1" applyBorder="1"/>
    <xf numFmtId="0" fontId="35" fillId="0" borderId="76" xfId="2" applyFont="1" applyBorder="1" applyAlignment="1">
      <alignment horizontal="left" vertical="center"/>
    </xf>
    <xf numFmtId="4" fontId="35" fillId="4" borderId="10" xfId="20" applyNumberFormat="1" applyFont="1" applyFill="1" applyBorder="1" applyAlignment="1">
      <alignment vertical="center"/>
    </xf>
    <xf numFmtId="4" fontId="10" fillId="3" borderId="14" xfId="20" applyNumberFormat="1" applyFont="1" applyFill="1" applyBorder="1" applyAlignment="1">
      <alignment vertical="center"/>
    </xf>
    <xf numFmtId="0" fontId="10" fillId="0" borderId="71" xfId="2" applyFont="1" applyBorder="1" applyAlignment="1">
      <alignment horizontal="center" vertical="center"/>
    </xf>
    <xf numFmtId="49" fontId="10" fillId="0" borderId="144" xfId="2" applyNumberFormat="1" applyFont="1" applyBorder="1" applyAlignment="1">
      <alignment horizontal="center" vertical="center"/>
    </xf>
    <xf numFmtId="0" fontId="10" fillId="0" borderId="57" xfId="2" applyFont="1" applyFill="1" applyBorder="1" applyAlignment="1">
      <alignment horizontal="left" vertical="center" wrapText="1"/>
    </xf>
    <xf numFmtId="4" fontId="10" fillId="4" borderId="15" xfId="20" applyNumberFormat="1" applyFont="1" applyFill="1" applyBorder="1" applyAlignment="1">
      <alignment vertical="center"/>
    </xf>
    <xf numFmtId="4" fontId="10" fillId="0" borderId="14" xfId="20" applyNumberFormat="1" applyFont="1" applyFill="1" applyBorder="1" applyAlignment="1">
      <alignment horizontal="center" vertical="center"/>
    </xf>
    <xf numFmtId="0" fontId="10" fillId="0" borderId="10" xfId="20" applyFont="1" applyBorder="1" applyAlignment="1">
      <alignment vertical="center"/>
    </xf>
    <xf numFmtId="0" fontId="10" fillId="11" borderId="95" xfId="21" applyFont="1" applyFill="1" applyBorder="1" applyAlignment="1">
      <alignment vertical="center" wrapText="1"/>
    </xf>
    <xf numFmtId="0" fontId="24" fillId="0" borderId="22" xfId="20" applyFont="1" applyBorder="1" applyAlignment="1">
      <alignment vertical="center"/>
    </xf>
    <xf numFmtId="4" fontId="24" fillId="12" borderId="14" xfId="2" applyNumberFormat="1" applyFont="1" applyFill="1" applyBorder="1" applyAlignment="1">
      <alignment horizontal="right" vertical="center" wrapText="1"/>
    </xf>
    <xf numFmtId="49" fontId="10" fillId="0" borderId="0" xfId="20" applyNumberFormat="1" applyFont="1" applyFill="1" applyBorder="1" applyAlignment="1">
      <alignment vertical="center"/>
    </xf>
    <xf numFmtId="0" fontId="20" fillId="0" borderId="0" xfId="4" applyFont="1" applyFill="1" applyAlignment="1">
      <alignment horizontal="center"/>
    </xf>
    <xf numFmtId="4" fontId="39" fillId="0" borderId="5" xfId="20" applyNumberFormat="1" applyFont="1" applyFill="1" applyBorder="1" applyAlignment="1">
      <alignment vertical="center" wrapText="1"/>
    </xf>
    <xf numFmtId="4" fontId="35" fillId="3" borderId="9" xfId="20" applyNumberFormat="1" applyFont="1" applyFill="1" applyBorder="1" applyAlignment="1">
      <alignment vertical="center" wrapText="1"/>
    </xf>
    <xf numFmtId="4" fontId="35" fillId="12" borderId="40" xfId="20" applyNumberFormat="1" applyFont="1" applyFill="1" applyBorder="1" applyAlignment="1">
      <alignment vertical="center" wrapText="1"/>
    </xf>
    <xf numFmtId="49" fontId="10" fillId="11" borderId="19" xfId="14" applyNumberFormat="1" applyFont="1" applyFill="1" applyBorder="1" applyAlignment="1">
      <alignment horizontal="center" vertical="center"/>
    </xf>
    <xf numFmtId="0" fontId="10" fillId="0" borderId="145" xfId="2" applyFont="1" applyBorder="1" applyAlignment="1">
      <alignment vertical="center"/>
    </xf>
    <xf numFmtId="4" fontId="10" fillId="12" borderId="42" xfId="20" applyNumberFormat="1" applyFont="1" applyFill="1" applyBorder="1" applyAlignment="1">
      <alignment vertical="center" wrapText="1"/>
    </xf>
    <xf numFmtId="4" fontId="10" fillId="0" borderId="21" xfId="20" applyNumberFormat="1" applyFont="1" applyBorder="1" applyAlignment="1">
      <alignment horizontal="center"/>
    </xf>
    <xf numFmtId="0" fontId="10" fillId="0" borderId="145" xfId="2" applyFont="1" applyBorder="1" applyAlignment="1">
      <alignment horizontal="left"/>
    </xf>
    <xf numFmtId="4" fontId="10" fillId="12" borderId="43" xfId="20" applyNumberFormat="1" applyFont="1" applyFill="1" applyBorder="1" applyAlignment="1">
      <alignment vertical="center" wrapText="1"/>
    </xf>
    <xf numFmtId="4" fontId="10" fillId="4" borderId="26" xfId="20" applyNumberFormat="1" applyFont="1" applyFill="1" applyBorder="1" applyAlignment="1">
      <alignment vertical="center" wrapText="1"/>
    </xf>
    <xf numFmtId="4" fontId="10" fillId="0" borderId="26" xfId="20" applyNumberFormat="1" applyFont="1" applyBorder="1" applyAlignment="1">
      <alignment horizontal="center"/>
    </xf>
    <xf numFmtId="0" fontId="10" fillId="0" borderId="27" xfId="20" applyFont="1" applyBorder="1"/>
    <xf numFmtId="0" fontId="10" fillId="0" borderId="22" xfId="20" applyFont="1" applyBorder="1"/>
    <xf numFmtId="4" fontId="10" fillId="12" borderId="42" xfId="20" applyNumberFormat="1" applyFont="1" applyFill="1" applyBorder="1"/>
    <xf numFmtId="4" fontId="10" fillId="4" borderId="21" xfId="20" applyNumberFormat="1" applyFont="1" applyFill="1" applyBorder="1"/>
    <xf numFmtId="4" fontId="10" fillId="0" borderId="21" xfId="20" applyNumberFormat="1" applyFont="1" applyBorder="1"/>
    <xf numFmtId="4" fontId="10" fillId="12" borderId="130" xfId="20" applyNumberFormat="1" applyFont="1" applyFill="1" applyBorder="1"/>
    <xf numFmtId="4" fontId="10" fillId="4" borderId="49" xfId="20" applyNumberFormat="1" applyFont="1" applyFill="1" applyBorder="1"/>
    <xf numFmtId="4" fontId="10" fillId="0" borderId="49" xfId="20" applyNumberFormat="1" applyFont="1" applyBorder="1"/>
    <xf numFmtId="0" fontId="10" fillId="0" borderId="0" xfId="20" applyFont="1" applyBorder="1" applyAlignment="1">
      <alignment horizontal="center"/>
    </xf>
    <xf numFmtId="0" fontId="8" fillId="3" borderId="45" xfId="5" applyFont="1" applyFill="1" applyBorder="1" applyAlignment="1">
      <alignment horizontal="center"/>
    </xf>
    <xf numFmtId="0" fontId="8" fillId="9" borderId="45" xfId="5" applyFont="1" applyFill="1" applyBorder="1" applyAlignment="1">
      <alignment horizontal="center"/>
    </xf>
    <xf numFmtId="166" fontId="2" fillId="0" borderId="0" xfId="5" applyNumberFormat="1"/>
    <xf numFmtId="166" fontId="2" fillId="0" borderId="0" xfId="5" applyNumberFormat="1" applyFill="1" applyBorder="1"/>
    <xf numFmtId="4" fontId="62" fillId="3" borderId="31" xfId="1" applyNumberFormat="1" applyFont="1" applyFill="1" applyBorder="1" applyAlignment="1">
      <alignment vertical="center"/>
    </xf>
    <xf numFmtId="0" fontId="62" fillId="0" borderId="52" xfId="5" applyFont="1" applyBorder="1" applyAlignment="1">
      <alignment horizontal="center"/>
    </xf>
    <xf numFmtId="0" fontId="57" fillId="0" borderId="29" xfId="5" applyFont="1" applyBorder="1" applyAlignment="1">
      <alignment horizontal="center"/>
    </xf>
    <xf numFmtId="0" fontId="62" fillId="0" borderId="29" xfId="5" applyFont="1" applyBorder="1" applyAlignment="1">
      <alignment horizontal="center"/>
    </xf>
    <xf numFmtId="0" fontId="10" fillId="0" borderId="97" xfId="5" applyFont="1" applyBorder="1" applyAlignment="1">
      <alignment horizontal="center"/>
    </xf>
    <xf numFmtId="4" fontId="62" fillId="3" borderId="21" xfId="1" applyNumberFormat="1" applyFont="1" applyFill="1" applyBorder="1" applyAlignment="1">
      <alignment vertical="center"/>
    </xf>
    <xf numFmtId="0" fontId="57" fillId="0" borderId="19" xfId="5" applyFont="1" applyBorder="1" applyAlignment="1">
      <alignment horizontal="center"/>
    </xf>
    <xf numFmtId="0" fontId="10" fillId="0" borderId="95" xfId="5" applyFont="1" applyBorder="1" applyAlignment="1">
      <alignment horizontal="center"/>
    </xf>
    <xf numFmtId="0" fontId="62" fillId="0" borderId="11" xfId="5" applyFont="1" applyBorder="1" applyAlignment="1">
      <alignment horizontal="center"/>
    </xf>
    <xf numFmtId="0" fontId="62" fillId="0" borderId="13" xfId="5" applyFont="1" applyBorder="1" applyAlignment="1">
      <alignment horizontal="center"/>
    </xf>
    <xf numFmtId="0" fontId="34" fillId="0" borderId="0" xfId="20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 wrapText="1"/>
    </xf>
    <xf numFmtId="4" fontId="68" fillId="0" borderId="0" xfId="2" applyNumberFormat="1" applyFont="1" applyFill="1" applyBorder="1" applyAlignment="1">
      <alignment horizontal="center"/>
    </xf>
    <xf numFmtId="49" fontId="20" fillId="0" borderId="0" xfId="2" applyNumberFormat="1" applyFont="1" applyAlignment="1">
      <alignment vertical="center"/>
    </xf>
    <xf numFmtId="0" fontId="8" fillId="0" borderId="0" xfId="20" applyFont="1" applyAlignment="1">
      <alignment horizontal="right"/>
    </xf>
    <xf numFmtId="0" fontId="33" fillId="0" borderId="4" xfId="2" applyFont="1" applyBorder="1" applyAlignment="1">
      <alignment horizontal="center" vertical="center" wrapText="1"/>
    </xf>
    <xf numFmtId="4" fontId="10" fillId="0" borderId="2" xfId="2" applyNumberFormat="1" applyFont="1" applyBorder="1" applyAlignment="1">
      <alignment vertical="center" wrapText="1"/>
    </xf>
    <xf numFmtId="4" fontId="10" fillId="0" borderId="66" xfId="2" applyNumberFormat="1" applyFont="1" applyBorder="1" applyAlignment="1">
      <alignment vertical="center" wrapText="1"/>
    </xf>
    <xf numFmtId="4" fontId="10" fillId="3" borderId="4" xfId="20" applyNumberFormat="1" applyFont="1" applyFill="1" applyBorder="1" applyAlignment="1">
      <alignment horizontal="right" vertical="center" wrapText="1"/>
    </xf>
    <xf numFmtId="0" fontId="10" fillId="0" borderId="86" xfId="2" applyFont="1" applyBorder="1" applyAlignment="1">
      <alignment horizontal="center" vertical="center" wrapText="1"/>
    </xf>
    <xf numFmtId="49" fontId="10" fillId="0" borderId="129" xfId="2" applyNumberFormat="1" applyFont="1" applyBorder="1" applyAlignment="1">
      <alignment horizontal="center" vertical="center" wrapText="1"/>
    </xf>
    <xf numFmtId="0" fontId="62" fillId="0" borderId="89" xfId="28" applyFont="1" applyBorder="1" applyAlignment="1">
      <alignment horizontal="left" vertical="center" wrapText="1"/>
    </xf>
    <xf numFmtId="4" fontId="10" fillId="0" borderId="122" xfId="20" applyNumberFormat="1" applyFont="1" applyBorder="1" applyAlignment="1">
      <alignment vertical="center" wrapText="1"/>
    </xf>
    <xf numFmtId="4" fontId="62" fillId="0" borderId="66" xfId="28" applyNumberFormat="1" applyFont="1" applyBorder="1" applyAlignment="1">
      <alignment horizontal="right" vertical="center" wrapText="1"/>
    </xf>
    <xf numFmtId="4" fontId="10" fillId="12" borderId="4" xfId="20" applyNumberFormat="1" applyFont="1" applyFill="1" applyBorder="1" applyAlignment="1">
      <alignment vertical="center" wrapText="1"/>
    </xf>
    <xf numFmtId="4" fontId="10" fillId="4" borderId="4" xfId="20" applyNumberFormat="1" applyFont="1" applyFill="1" applyBorder="1" applyAlignment="1">
      <alignment vertical="center" wrapText="1"/>
    </xf>
    <xf numFmtId="0" fontId="10" fillId="0" borderId="125" xfId="20" applyFont="1" applyBorder="1" applyAlignment="1">
      <alignment horizontal="left"/>
    </xf>
    <xf numFmtId="0" fontId="10" fillId="0" borderId="0" xfId="20" applyFont="1" applyBorder="1" applyAlignment="1">
      <alignment horizontal="left"/>
    </xf>
    <xf numFmtId="49" fontId="32" fillId="0" borderId="0" xfId="2" applyNumberFormat="1" applyFont="1" applyFill="1" applyAlignment="1">
      <alignment horizontal="center" vertical="center"/>
    </xf>
    <xf numFmtId="0" fontId="35" fillId="0" borderId="40" xfId="12" applyFont="1" applyFill="1" applyBorder="1" applyAlignment="1">
      <alignment vertical="center"/>
    </xf>
    <xf numFmtId="4" fontId="35" fillId="12" borderId="9" xfId="12" applyNumberFormat="1" applyFont="1" applyFill="1" applyBorder="1" applyAlignment="1">
      <alignment vertical="center"/>
    </xf>
    <xf numFmtId="4" fontId="10" fillId="0" borderId="94" xfId="20" applyNumberFormat="1" applyFont="1" applyFill="1" applyBorder="1" applyAlignment="1">
      <alignment horizontal="center" vertical="center" wrapText="1"/>
    </xf>
    <xf numFmtId="0" fontId="10" fillId="0" borderId="19" xfId="12" applyFont="1" applyFill="1" applyBorder="1" applyAlignment="1">
      <alignment vertical="center"/>
    </xf>
    <xf numFmtId="0" fontId="10" fillId="0" borderId="19" xfId="12" applyFont="1" applyFill="1" applyBorder="1" applyAlignment="1">
      <alignment vertical="center" wrapText="1"/>
    </xf>
    <xf numFmtId="49" fontId="46" fillId="0" borderId="42" xfId="29" applyNumberFormat="1" applyFont="1" applyBorder="1" applyAlignment="1">
      <alignment horizontal="center"/>
    </xf>
    <xf numFmtId="0" fontId="46" fillId="0" borderId="95" xfId="29" applyFont="1" applyBorder="1"/>
    <xf numFmtId="4" fontId="35" fillId="3" borderId="31" xfId="12" applyNumberFormat="1" applyFont="1" applyFill="1" applyBorder="1" applyAlignment="1">
      <alignment vertical="center"/>
    </xf>
    <xf numFmtId="0" fontId="35" fillId="0" borderId="28" xfId="13" applyFont="1" applyFill="1" applyBorder="1" applyAlignment="1">
      <alignment horizontal="center" vertical="center"/>
    </xf>
    <xf numFmtId="49" fontId="35" fillId="0" borderId="29" xfId="12" applyNumberFormat="1" applyFont="1" applyFill="1" applyBorder="1" applyAlignment="1">
      <alignment horizontal="center" vertical="center"/>
    </xf>
    <xf numFmtId="0" fontId="35" fillId="0" borderId="29" xfId="12" applyFont="1" applyFill="1" applyBorder="1" applyAlignment="1">
      <alignment vertical="center"/>
    </xf>
    <xf numFmtId="4" fontId="10" fillId="0" borderId="97" xfId="20" applyNumberFormat="1" applyFont="1" applyFill="1" applyBorder="1" applyAlignment="1">
      <alignment horizontal="center" vertical="center" wrapText="1"/>
    </xf>
    <xf numFmtId="0" fontId="35" fillId="0" borderId="18" xfId="13" applyFont="1" applyFill="1" applyBorder="1" applyAlignment="1">
      <alignment horizontal="center" vertical="center"/>
    </xf>
    <xf numFmtId="0" fontId="35" fillId="0" borderId="19" xfId="12" applyFont="1" applyFill="1" applyBorder="1" applyAlignment="1">
      <alignment vertical="center"/>
    </xf>
    <xf numFmtId="0" fontId="10" fillId="0" borderId="29" xfId="12" applyFont="1" applyFill="1" applyBorder="1" applyAlignment="1">
      <alignment vertical="center"/>
    </xf>
    <xf numFmtId="0" fontId="10" fillId="0" borderId="19" xfId="19" applyFont="1" applyFill="1" applyBorder="1" applyAlignment="1">
      <alignment vertical="center"/>
    </xf>
    <xf numFmtId="0" fontId="10" fillId="11" borderId="54" xfId="13" applyFont="1" applyFill="1" applyBorder="1" applyAlignment="1">
      <alignment horizontal="center" vertical="center"/>
    </xf>
    <xf numFmtId="49" fontId="10" fillId="11" borderId="20" xfId="12" applyNumberFormat="1" applyFont="1" applyFill="1" applyBorder="1" applyAlignment="1">
      <alignment horizontal="center" vertical="center"/>
    </xf>
    <xf numFmtId="0" fontId="10" fillId="11" borderId="95" xfId="12" applyFont="1" applyFill="1" applyBorder="1" applyAlignment="1">
      <alignment vertical="center"/>
    </xf>
    <xf numFmtId="4" fontId="10" fillId="11" borderId="95" xfId="20" applyNumberFormat="1" applyFont="1" applyFill="1" applyBorder="1" applyAlignment="1">
      <alignment horizontal="center" vertical="center" wrapText="1"/>
    </xf>
    <xf numFmtId="0" fontId="35" fillId="0" borderId="51" xfId="13" applyFont="1" applyFill="1" applyBorder="1" applyAlignment="1">
      <alignment horizontal="center" vertical="center"/>
    </xf>
    <xf numFmtId="0" fontId="35" fillId="0" borderId="30" xfId="12" applyFont="1" applyFill="1" applyBorder="1" applyAlignment="1">
      <alignment vertical="center"/>
    </xf>
    <xf numFmtId="4" fontId="10" fillId="11" borderId="22" xfId="20" applyNumberFormat="1" applyFont="1" applyFill="1" applyBorder="1" applyAlignment="1">
      <alignment horizontal="center" vertical="center" wrapText="1"/>
    </xf>
    <xf numFmtId="0" fontId="46" fillId="0" borderId="0" xfId="29" applyFont="1" applyFill="1" applyBorder="1"/>
    <xf numFmtId="0" fontId="10" fillId="0" borderId="51" xfId="13" applyFont="1" applyFill="1" applyBorder="1" applyAlignment="1">
      <alignment horizontal="center" vertical="center"/>
    </xf>
    <xf numFmtId="0" fontId="10" fillId="0" borderId="30" xfId="12" applyFont="1" applyFill="1" applyBorder="1" applyAlignment="1">
      <alignment vertical="center"/>
    </xf>
    <xf numFmtId="49" fontId="10" fillId="0" borderId="20" xfId="19" applyNumberFormat="1" applyFont="1" applyFill="1" applyBorder="1" applyAlignment="1">
      <alignment horizontal="center" vertical="center"/>
    </xf>
    <xf numFmtId="0" fontId="10" fillId="0" borderId="0" xfId="12" applyFont="1" applyFill="1" applyBorder="1" applyAlignment="1">
      <alignment vertical="center"/>
    </xf>
    <xf numFmtId="0" fontId="46" fillId="0" borderId="0" xfId="29" applyFont="1" applyFill="1" applyBorder="1" applyAlignment="1">
      <alignment vertical="center"/>
    </xf>
    <xf numFmtId="0" fontId="35" fillId="0" borderId="44" xfId="2" applyNumberFormat="1" applyFont="1" applyFill="1" applyBorder="1" applyAlignment="1">
      <alignment horizontal="center" vertical="center"/>
    </xf>
    <xf numFmtId="4" fontId="35" fillId="0" borderId="30" xfId="2" applyNumberFormat="1" applyFont="1" applyFill="1" applyBorder="1" applyAlignment="1">
      <alignment vertical="center"/>
    </xf>
    <xf numFmtId="4" fontId="35" fillId="12" borderId="31" xfId="20" applyNumberFormat="1" applyFont="1" applyFill="1" applyBorder="1" applyAlignment="1">
      <alignment vertical="center" wrapText="1"/>
    </xf>
    <xf numFmtId="4" fontId="10" fillId="0" borderId="20" xfId="2" applyNumberFormat="1" applyFont="1" applyFill="1" applyBorder="1" applyAlignment="1">
      <alignment vertical="center" wrapText="1"/>
    </xf>
    <xf numFmtId="4" fontId="10" fillId="12" borderId="21" xfId="20" applyNumberFormat="1" applyFont="1" applyFill="1" applyBorder="1" applyAlignment="1">
      <alignment vertical="center" wrapText="1"/>
    </xf>
    <xf numFmtId="0" fontId="10" fillId="0" borderId="48" xfId="2" applyNumberFormat="1" applyFont="1" applyFill="1" applyBorder="1" applyAlignment="1">
      <alignment horizontal="center" vertical="center"/>
    </xf>
    <xf numFmtId="4" fontId="10" fillId="3" borderId="35" xfId="20" applyNumberFormat="1" applyFont="1" applyFill="1" applyBorder="1" applyAlignment="1">
      <alignment vertical="center" wrapText="1"/>
    </xf>
    <xf numFmtId="0" fontId="10" fillId="0" borderId="55" xfId="2" applyNumberFormat="1" applyFont="1" applyFill="1" applyBorder="1" applyAlignment="1">
      <alignment horizontal="center" vertical="center"/>
    </xf>
    <xf numFmtId="4" fontId="10" fillId="0" borderId="33" xfId="2" applyNumberFormat="1" applyFont="1" applyFill="1" applyBorder="1" applyAlignment="1">
      <alignment vertical="center" wrapText="1"/>
    </xf>
    <xf numFmtId="4" fontId="10" fillId="12" borderId="35" xfId="20" applyNumberFormat="1" applyFont="1" applyFill="1" applyBorder="1" applyAlignment="1">
      <alignment vertical="center" wrapText="1"/>
    </xf>
    <xf numFmtId="4" fontId="10" fillId="4" borderId="35" xfId="20" applyNumberFormat="1" applyFont="1" applyFill="1" applyBorder="1" applyAlignment="1">
      <alignment vertical="center" wrapText="1"/>
    </xf>
    <xf numFmtId="4" fontId="10" fillId="3" borderId="49" xfId="20" applyNumberFormat="1" applyFont="1" applyFill="1" applyBorder="1" applyAlignment="1">
      <alignment vertical="center" wrapText="1"/>
    </xf>
    <xf numFmtId="4" fontId="10" fillId="12" borderId="49" xfId="20" applyNumberFormat="1" applyFont="1" applyFill="1" applyBorder="1" applyAlignment="1">
      <alignment vertical="center" wrapText="1"/>
    </xf>
    <xf numFmtId="4" fontId="10" fillId="0" borderId="0" xfId="20" applyNumberFormat="1" applyFont="1" applyFill="1" applyAlignment="1">
      <alignment vertical="center"/>
    </xf>
    <xf numFmtId="0" fontId="35" fillId="0" borderId="17" xfId="13" applyFont="1" applyFill="1" applyBorder="1" applyAlignment="1">
      <alignment horizontal="center" vertical="center"/>
    </xf>
    <xf numFmtId="0" fontId="35" fillId="0" borderId="7" xfId="12" applyFont="1" applyFill="1" applyBorder="1" applyAlignment="1">
      <alignment vertical="center"/>
    </xf>
    <xf numFmtId="0" fontId="1" fillId="0" borderId="0" xfId="29" applyAlignment="1">
      <alignment vertical="center"/>
    </xf>
    <xf numFmtId="4" fontId="10" fillId="3" borderId="21" xfId="13" applyNumberFormat="1" applyFont="1" applyFill="1" applyBorder="1" applyAlignment="1">
      <alignment vertical="center"/>
    </xf>
    <xf numFmtId="0" fontId="10" fillId="0" borderId="20" xfId="12" applyFont="1" applyBorder="1" applyAlignment="1">
      <alignment vertical="center"/>
    </xf>
    <xf numFmtId="4" fontId="10" fillId="12" borderId="21" xfId="13" applyNumberFormat="1" applyFont="1" applyFill="1" applyBorder="1" applyAlignment="1">
      <alignment vertical="center"/>
    </xf>
    <xf numFmtId="4" fontId="10" fillId="0" borderId="31" xfId="20" applyNumberFormat="1" applyFont="1" applyFill="1" applyBorder="1" applyAlignment="1">
      <alignment horizontal="center" vertical="center" wrapText="1"/>
    </xf>
    <xf numFmtId="0" fontId="10" fillId="0" borderId="20" xfId="12" applyFont="1" applyFill="1" applyBorder="1" applyAlignment="1">
      <alignment vertical="center" wrapText="1"/>
    </xf>
    <xf numFmtId="4" fontId="10" fillId="3" borderId="31" xfId="13" applyNumberFormat="1" applyFont="1" applyFill="1" applyBorder="1" applyAlignment="1">
      <alignment vertical="center"/>
    </xf>
    <xf numFmtId="0" fontId="10" fillId="0" borderId="52" xfId="12" applyFont="1" applyBorder="1" applyAlignment="1">
      <alignment horizontal="center" vertical="center"/>
    </xf>
    <xf numFmtId="0" fontId="10" fillId="0" borderId="44" xfId="12" applyFont="1" applyBorder="1" applyAlignment="1">
      <alignment vertical="center" wrapText="1"/>
    </xf>
    <xf numFmtId="4" fontId="10" fillId="12" borderId="31" xfId="13" applyNumberFormat="1" applyFont="1" applyFill="1" applyBorder="1" applyAlignment="1">
      <alignment vertical="center"/>
    </xf>
    <xf numFmtId="4" fontId="10" fillId="0" borderId="31" xfId="13" applyNumberFormat="1" applyFont="1" applyFill="1" applyBorder="1" applyAlignment="1">
      <alignment horizontal="center" vertical="center"/>
    </xf>
    <xf numFmtId="4" fontId="24" fillId="11" borderId="31" xfId="13" applyNumberFormat="1" applyFont="1" applyFill="1" applyBorder="1" applyAlignment="1">
      <alignment horizontal="center" vertical="center"/>
    </xf>
    <xf numFmtId="4" fontId="10" fillId="11" borderId="31" xfId="20" applyNumberFormat="1" applyFont="1" applyFill="1" applyBorder="1" applyAlignment="1">
      <alignment horizontal="center" vertical="center" wrapText="1"/>
    </xf>
    <xf numFmtId="0" fontId="10" fillId="0" borderId="18" xfId="12" applyFont="1" applyBorder="1" applyAlignment="1">
      <alignment horizontal="center" vertical="center"/>
    </xf>
    <xf numFmtId="4" fontId="24" fillId="11" borderId="21" xfId="20" applyNumberFormat="1" applyFont="1" applyFill="1" applyBorder="1" applyAlignment="1">
      <alignment horizontal="center" vertical="center" wrapText="1"/>
    </xf>
    <xf numFmtId="4" fontId="1" fillId="0" borderId="0" xfId="29" applyNumberFormat="1" applyAlignment="1">
      <alignment vertical="center"/>
    </xf>
    <xf numFmtId="0" fontId="1" fillId="0" borderId="0" xfId="29"/>
    <xf numFmtId="0" fontId="10" fillId="0" borderId="18" xfId="12" applyFont="1" applyFill="1" applyBorder="1" applyAlignment="1">
      <alignment horizontal="center" vertical="center"/>
    </xf>
    <xf numFmtId="4" fontId="24" fillId="0" borderId="21" xfId="20" applyNumberFormat="1" applyFont="1" applyFill="1" applyBorder="1" applyAlignment="1">
      <alignment horizontal="center" vertical="center" wrapText="1"/>
    </xf>
    <xf numFmtId="0" fontId="10" fillId="0" borderId="98" xfId="12" applyFont="1" applyFill="1" applyBorder="1" applyAlignment="1">
      <alignment horizontal="center" vertical="center"/>
    </xf>
    <xf numFmtId="4" fontId="10" fillId="4" borderId="49" xfId="13" applyNumberFormat="1" applyFont="1" applyFill="1" applyBorder="1" applyAlignment="1">
      <alignment vertical="center"/>
    </xf>
    <xf numFmtId="4" fontId="24" fillId="0" borderId="49" xfId="20" applyNumberFormat="1" applyFont="1" applyFill="1" applyBorder="1" applyAlignment="1">
      <alignment horizontal="center" vertical="center" wrapText="1"/>
    </xf>
    <xf numFmtId="0" fontId="10" fillId="0" borderId="0" xfId="12" applyFont="1" applyFill="1" applyBorder="1" applyAlignment="1">
      <alignment horizontal="center" vertical="center"/>
    </xf>
    <xf numFmtId="4" fontId="24" fillId="0" borderId="0" xfId="20" applyNumberFormat="1" applyFont="1" applyFill="1" applyBorder="1" applyAlignment="1">
      <alignment horizontal="center" vertical="center" wrapText="1"/>
    </xf>
    <xf numFmtId="49" fontId="20" fillId="0" borderId="0" xfId="2" applyNumberFormat="1" applyFont="1" applyFill="1" applyAlignment="1">
      <alignment horizontal="center" wrapText="1"/>
    </xf>
    <xf numFmtId="0" fontId="8" fillId="0" borderId="0" xfId="20" applyFont="1" applyAlignment="1">
      <alignment horizontal="center" wrapText="1"/>
    </xf>
    <xf numFmtId="0" fontId="10" fillId="0" borderId="0" xfId="20" applyFont="1" applyAlignment="1">
      <alignment horizontal="center" wrapText="1"/>
    </xf>
    <xf numFmtId="4" fontId="1" fillId="0" borderId="0" xfId="29" applyNumberFormat="1"/>
    <xf numFmtId="0" fontId="33" fillId="0" borderId="125" xfId="2" applyFont="1" applyFill="1" applyBorder="1" applyAlignment="1">
      <alignment horizontal="center" vertical="center" wrapText="1"/>
    </xf>
    <xf numFmtId="4" fontId="35" fillId="3" borderId="9" xfId="20" applyNumberFormat="1" applyFont="1" applyFill="1" applyBorder="1" applyAlignment="1"/>
    <xf numFmtId="0" fontId="35" fillId="0" borderId="17" xfId="2" applyFont="1" applyBorder="1" applyAlignment="1">
      <alignment horizontal="center"/>
    </xf>
    <xf numFmtId="0" fontId="35" fillId="0" borderId="8" xfId="2" applyFont="1" applyBorder="1" applyAlignment="1">
      <alignment horizontal="center"/>
    </xf>
    <xf numFmtId="0" fontId="35" fillId="0" borderId="7" xfId="2" applyFont="1" applyBorder="1" applyAlignment="1">
      <alignment horizontal="left"/>
    </xf>
    <xf numFmtId="0" fontId="10" fillId="0" borderId="23" xfId="13" applyFont="1" applyFill="1" applyBorder="1" applyAlignment="1">
      <alignment horizontal="center" vertical="center"/>
    </xf>
    <xf numFmtId="0" fontId="8" fillId="0" borderId="0" xfId="20" applyFont="1" applyFill="1"/>
    <xf numFmtId="0" fontId="8" fillId="0" borderId="0" xfId="20" applyFont="1"/>
    <xf numFmtId="4" fontId="24" fillId="0" borderId="0" xfId="20" applyNumberFormat="1" applyFont="1" applyFill="1" applyBorder="1" applyAlignment="1">
      <alignment vertical="center" wrapText="1"/>
    </xf>
    <xf numFmtId="0" fontId="39" fillId="0" borderId="50" xfId="2" applyFont="1" applyBorder="1" applyAlignment="1">
      <alignment horizontal="center" vertical="center" wrapText="1"/>
    </xf>
    <xf numFmtId="0" fontId="35" fillId="0" borderId="7" xfId="14" applyFont="1" applyBorder="1"/>
    <xf numFmtId="4" fontId="35" fillId="12" borderId="9" xfId="20" applyNumberFormat="1" applyFont="1" applyFill="1" applyBorder="1" applyAlignment="1">
      <alignment vertical="center" wrapText="1"/>
    </xf>
    <xf numFmtId="0" fontId="10" fillId="0" borderId="48" xfId="2" applyFont="1" applyBorder="1" applyAlignment="1">
      <alignment horizontal="center" vertical="center" wrapText="1"/>
    </xf>
    <xf numFmtId="49" fontId="10" fillId="0" borderId="19" xfId="20" applyNumberFormat="1" applyFont="1" applyBorder="1" applyAlignment="1">
      <alignment horizontal="center" vertical="center"/>
    </xf>
    <xf numFmtId="0" fontId="10" fillId="0" borderId="21" xfId="20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 wrapText="1"/>
    </xf>
    <xf numFmtId="0" fontId="10" fillId="0" borderId="33" xfId="20" applyFont="1" applyBorder="1" applyAlignment="1">
      <alignment vertical="center" wrapText="1"/>
    </xf>
    <xf numFmtId="0" fontId="10" fillId="0" borderId="35" xfId="20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 wrapText="1"/>
    </xf>
    <xf numFmtId="0" fontId="10" fillId="0" borderId="49" xfId="20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4" fontId="39" fillId="0" borderId="4" xfId="31" applyNumberFormat="1" applyFont="1" applyFill="1" applyBorder="1" applyAlignment="1">
      <alignment vertical="center"/>
    </xf>
    <xf numFmtId="0" fontId="39" fillId="0" borderId="16" xfId="4" applyFont="1" applyBorder="1" applyAlignment="1">
      <alignment horizontal="center" vertical="center"/>
    </xf>
    <xf numFmtId="0" fontId="39" fillId="0" borderId="3" xfId="4" applyFont="1" applyBorder="1" applyAlignment="1">
      <alignment horizontal="center" vertical="center"/>
    </xf>
    <xf numFmtId="0" fontId="35" fillId="0" borderId="6" xfId="14" applyFont="1" applyBorder="1" applyAlignment="1">
      <alignment horizontal="center"/>
    </xf>
    <xf numFmtId="0" fontId="35" fillId="0" borderId="8" xfId="14" applyFont="1" applyBorder="1" applyAlignment="1">
      <alignment horizontal="center"/>
    </xf>
    <xf numFmtId="0" fontId="35" fillId="0" borderId="10" xfId="14" applyFont="1" applyBorder="1" applyAlignment="1">
      <alignment wrapText="1"/>
    </xf>
    <xf numFmtId="4" fontId="35" fillId="12" borderId="94" xfId="14" applyNumberFormat="1" applyFont="1" applyFill="1" applyBorder="1"/>
    <xf numFmtId="4" fontId="35" fillId="4" borderId="94" xfId="14" applyNumberFormat="1" applyFont="1" applyFill="1" applyBorder="1"/>
    <xf numFmtId="4" fontId="35" fillId="0" borderId="94" xfId="31" applyNumberFormat="1" applyFont="1" applyFill="1" applyBorder="1" applyAlignment="1">
      <alignment horizontal="center"/>
    </xf>
    <xf numFmtId="4" fontId="10" fillId="3" borderId="31" xfId="31" applyNumberFormat="1" applyFont="1" applyFill="1" applyBorder="1" applyAlignment="1">
      <alignment horizontal="right"/>
    </xf>
    <xf numFmtId="0" fontId="10" fillId="0" borderId="28" xfId="4" applyFont="1" applyBorder="1" applyAlignment="1">
      <alignment horizontal="center"/>
    </xf>
    <xf numFmtId="49" fontId="10" fillId="0" borderId="29" xfId="4" applyNumberFormat="1" applyFont="1" applyBorder="1" applyAlignment="1">
      <alignment horizontal="center"/>
    </xf>
    <xf numFmtId="0" fontId="10" fillId="0" borderId="30" xfId="31" applyFont="1" applyBorder="1" applyAlignment="1">
      <alignment horizontal="left" wrapText="1"/>
    </xf>
    <xf numFmtId="4" fontId="10" fillId="12" borderId="31" xfId="31" applyNumberFormat="1" applyFont="1" applyFill="1" applyBorder="1" applyAlignment="1">
      <alignment horizontal="right"/>
    </xf>
    <xf numFmtId="4" fontId="10" fillId="4" borderId="31" xfId="31" applyNumberFormat="1" applyFont="1" applyFill="1" applyBorder="1" applyAlignment="1">
      <alignment horizontal="right"/>
    </xf>
    <xf numFmtId="4" fontId="10" fillId="0" borderId="97" xfId="31" applyNumberFormat="1" applyFont="1" applyFill="1" applyBorder="1" applyAlignment="1">
      <alignment horizontal="center"/>
    </xf>
    <xf numFmtId="4" fontId="10" fillId="3" borderId="21" xfId="31" applyNumberFormat="1" applyFont="1" applyFill="1" applyBorder="1" applyAlignment="1">
      <alignment horizontal="right"/>
    </xf>
    <xf numFmtId="0" fontId="10" fillId="0" borderId="18" xfId="4" applyFont="1" applyBorder="1" applyAlignment="1">
      <alignment horizontal="center"/>
    </xf>
    <xf numFmtId="49" fontId="10" fillId="0" borderId="19" xfId="4" applyNumberFormat="1" applyFont="1" applyBorder="1" applyAlignment="1">
      <alignment horizontal="center"/>
    </xf>
    <xf numFmtId="0" fontId="10" fillId="0" borderId="20" xfId="31" applyFont="1" applyBorder="1" applyAlignment="1">
      <alignment horizontal="left" wrapText="1"/>
    </xf>
    <xf numFmtId="4" fontId="10" fillId="12" borderId="21" xfId="31" applyNumberFormat="1" applyFont="1" applyFill="1" applyBorder="1" applyAlignment="1">
      <alignment horizontal="right"/>
    </xf>
    <xf numFmtId="4" fontId="10" fillId="4" borderId="21" xfId="31" applyNumberFormat="1" applyFont="1" applyFill="1" applyBorder="1" applyAlignment="1">
      <alignment horizontal="right"/>
    </xf>
    <xf numFmtId="4" fontId="10" fillId="0" borderId="95" xfId="31" applyNumberFormat="1" applyFont="1" applyFill="1" applyBorder="1" applyAlignment="1">
      <alignment horizontal="center"/>
    </xf>
    <xf numFmtId="0" fontId="35" fillId="0" borderId="52" xfId="14" applyFont="1" applyBorder="1" applyAlignment="1">
      <alignment horizontal="center" vertical="center"/>
    </xf>
    <xf numFmtId="0" fontId="35" fillId="0" borderId="29" xfId="14" applyFont="1" applyBorder="1" applyAlignment="1">
      <alignment horizontal="center" vertical="center"/>
    </xf>
    <xf numFmtId="0" fontId="35" fillId="0" borderId="32" xfId="14" applyFont="1" applyBorder="1" applyAlignment="1">
      <alignment vertical="center" wrapText="1"/>
    </xf>
    <xf numFmtId="4" fontId="35" fillId="12" borderId="97" xfId="14" applyNumberFormat="1" applyFont="1" applyFill="1" applyBorder="1" applyAlignment="1">
      <alignment vertical="center"/>
    </xf>
    <xf numFmtId="4" fontId="35" fillId="4" borderId="97" xfId="14" applyNumberFormat="1" applyFont="1" applyFill="1" applyBorder="1" applyAlignment="1">
      <alignment vertical="center"/>
    </xf>
    <xf numFmtId="4" fontId="35" fillId="0" borderId="97" xfId="31" applyNumberFormat="1" applyFont="1" applyFill="1" applyBorder="1" applyAlignment="1">
      <alignment horizontal="center"/>
    </xf>
    <xf numFmtId="4" fontId="10" fillId="3" borderId="49" xfId="31" applyNumberFormat="1" applyFont="1" applyFill="1" applyBorder="1" applyAlignment="1">
      <alignment horizontal="right"/>
    </xf>
    <xf numFmtId="0" fontId="10" fillId="0" borderId="98" xfId="4" applyFont="1" applyFill="1" applyBorder="1" applyAlignment="1">
      <alignment horizontal="center"/>
    </xf>
    <xf numFmtId="49" fontId="10" fillId="0" borderId="57" xfId="4" applyNumberFormat="1" applyFont="1" applyBorder="1" applyAlignment="1">
      <alignment horizontal="center"/>
    </xf>
    <xf numFmtId="0" fontId="10" fillId="0" borderId="122" xfId="31" applyFont="1" applyBorder="1" applyAlignment="1">
      <alignment horizontal="left" wrapText="1"/>
    </xf>
    <xf numFmtId="4" fontId="10" fillId="12" borderId="49" xfId="31" applyNumberFormat="1" applyFont="1" applyFill="1" applyBorder="1" applyAlignment="1">
      <alignment horizontal="right"/>
    </xf>
    <xf numFmtId="4" fontId="10" fillId="4" borderId="49" xfId="31" applyNumberFormat="1" applyFont="1" applyFill="1" applyBorder="1" applyAlignment="1">
      <alignment horizontal="right"/>
    </xf>
    <xf numFmtId="4" fontId="10" fillId="0" borderId="99" xfId="31" applyNumberFormat="1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0" xfId="31" applyFont="1" applyFill="1" applyBorder="1" applyAlignment="1">
      <alignment horizontal="left"/>
    </xf>
    <xf numFmtId="4" fontId="10" fillId="0" borderId="0" xfId="31" applyNumberFormat="1" applyFont="1" applyFill="1" applyBorder="1"/>
    <xf numFmtId="4" fontId="10" fillId="0" borderId="0" xfId="31" applyNumberFormat="1" applyFont="1" applyFill="1" applyBorder="1" applyAlignment="1">
      <alignment horizontal="center"/>
    </xf>
    <xf numFmtId="4" fontId="10" fillId="3" borderId="14" xfId="20" applyNumberFormat="1" applyFont="1" applyFill="1" applyBorder="1" applyAlignment="1">
      <alignment vertical="center" wrapText="1"/>
    </xf>
    <xf numFmtId="0" fontId="10" fillId="0" borderId="91" xfId="2" applyFont="1" applyBorder="1" applyAlignment="1">
      <alignment horizontal="left" vertical="center" wrapText="1"/>
    </xf>
    <xf numFmtId="4" fontId="10" fillId="12" borderId="14" xfId="20" applyNumberFormat="1" applyFont="1" applyFill="1" applyBorder="1" applyAlignment="1">
      <alignment vertical="center" wrapText="1"/>
    </xf>
    <xf numFmtId="4" fontId="10" fillId="0" borderId="91" xfId="20" applyNumberFormat="1" applyFont="1" applyFill="1" applyBorder="1" applyAlignment="1">
      <alignment horizontal="center" vertical="center" wrapText="1"/>
    </xf>
    <xf numFmtId="4" fontId="61" fillId="0" borderId="45" xfId="5" applyNumberFormat="1" applyFont="1" applyFill="1" applyBorder="1" applyAlignment="1">
      <alignment vertical="center"/>
    </xf>
    <xf numFmtId="4" fontId="62" fillId="3" borderId="4" xfId="5" applyNumberFormat="1" applyFont="1" applyFill="1" applyBorder="1" applyAlignment="1">
      <alignment vertical="center"/>
    </xf>
    <xf numFmtId="0" fontId="62" fillId="0" borderId="1" xfId="5" applyFont="1" applyBorder="1" applyAlignment="1">
      <alignment horizontal="center" vertical="center"/>
    </xf>
    <xf numFmtId="0" fontId="57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66" xfId="5" applyFont="1" applyBorder="1" applyAlignment="1">
      <alignment horizontal="center" vertical="center"/>
    </xf>
    <xf numFmtId="0" fontId="2" fillId="0" borderId="0" xfId="20" applyFill="1" applyBorder="1" applyAlignment="1">
      <alignment vertical="center" wrapText="1"/>
    </xf>
    <xf numFmtId="0" fontId="2" fillId="0" borderId="0" xfId="20" applyFont="1" applyFill="1" applyBorder="1" applyAlignment="1">
      <alignment vertical="center" wrapText="1"/>
    </xf>
    <xf numFmtId="0" fontId="10" fillId="0" borderId="0" xfId="20" applyFont="1" applyBorder="1" applyAlignment="1">
      <alignment vertical="center" wrapText="1"/>
    </xf>
    <xf numFmtId="0" fontId="31" fillId="0" borderId="0" xfId="20" applyFont="1" applyFill="1" applyBorder="1" applyAlignment="1">
      <alignment vertical="center" wrapText="1"/>
    </xf>
    <xf numFmtId="0" fontId="2" fillId="0" borderId="0" xfId="2" applyFont="1" applyFill="1" applyBorder="1"/>
    <xf numFmtId="0" fontId="2" fillId="0" borderId="0" xfId="2" applyFont="1" applyBorder="1"/>
    <xf numFmtId="0" fontId="35" fillId="0" borderId="116" xfId="2" applyFont="1" applyBorder="1" applyAlignment="1">
      <alignment horizontal="center" vertical="center"/>
    </xf>
    <xf numFmtId="0" fontId="35" fillId="0" borderId="146" xfId="2" applyFont="1" applyBorder="1" applyAlignment="1">
      <alignment horizontal="left" vertical="center"/>
    </xf>
    <xf numFmtId="4" fontId="35" fillId="12" borderId="31" xfId="20" applyNumberFormat="1" applyFont="1" applyFill="1" applyBorder="1" applyAlignment="1">
      <alignment vertical="center"/>
    </xf>
    <xf numFmtId="4" fontId="35" fillId="0" borderId="31" xfId="20" applyNumberFormat="1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vertical="center" wrapText="1"/>
    </xf>
    <xf numFmtId="4" fontId="10" fillId="0" borderId="31" xfId="20" applyNumberFormat="1" applyFont="1" applyFill="1" applyBorder="1" applyAlignment="1">
      <alignment vertical="center"/>
    </xf>
    <xf numFmtId="0" fontId="10" fillId="0" borderId="0" xfId="20" applyFont="1" applyFill="1" applyBorder="1" applyAlignment="1">
      <alignment horizontal="center"/>
    </xf>
    <xf numFmtId="0" fontId="24" fillId="0" borderId="0" xfId="20" applyFont="1" applyFill="1" applyBorder="1" applyAlignment="1">
      <alignment horizontal="center"/>
    </xf>
    <xf numFmtId="4" fontId="10" fillId="0" borderId="0" xfId="20" applyNumberFormat="1" applyFont="1" applyFill="1" applyBorder="1"/>
    <xf numFmtId="3" fontId="10" fillId="0" borderId="0" xfId="20" applyNumberFormat="1" applyFont="1"/>
    <xf numFmtId="4" fontId="10" fillId="3" borderId="9" xfId="20" applyNumberFormat="1" applyFont="1" applyFill="1" applyBorder="1" applyAlignment="1">
      <alignment vertical="center" wrapText="1"/>
    </xf>
    <xf numFmtId="0" fontId="10" fillId="0" borderId="17" xfId="2" applyFont="1" applyFill="1" applyBorder="1" applyAlignment="1">
      <alignment horizontal="center" vertical="center" wrapText="1"/>
    </xf>
    <xf numFmtId="0" fontId="57" fillId="0" borderId="7" xfId="28" applyFont="1" applyFill="1" applyBorder="1" applyAlignment="1">
      <alignment horizontal="left" vertical="center" wrapText="1"/>
    </xf>
    <xf numFmtId="0" fontId="10" fillId="0" borderId="38" xfId="2" applyFont="1" applyFill="1" applyBorder="1" applyAlignment="1">
      <alignment horizontal="center" vertical="center" wrapText="1"/>
    </xf>
    <xf numFmtId="0" fontId="57" fillId="0" borderId="12" xfId="28" applyFont="1" applyFill="1" applyBorder="1" applyAlignment="1">
      <alignment horizontal="left" vertical="center" wrapText="1"/>
    </xf>
    <xf numFmtId="0" fontId="10" fillId="0" borderId="0" xfId="20" applyFont="1" applyBorder="1" applyAlignment="1"/>
    <xf numFmtId="4" fontId="35" fillId="3" borderId="9" xfId="20" applyNumberFormat="1" applyFont="1" applyFill="1" applyBorder="1"/>
    <xf numFmtId="0" fontId="35" fillId="0" borderId="17" xfId="2" applyFont="1" applyFill="1" applyBorder="1" applyAlignment="1">
      <alignment horizontal="center"/>
    </xf>
    <xf numFmtId="49" fontId="35" fillId="0" borderId="8" xfId="2" applyNumberFormat="1" applyFont="1" applyFill="1" applyBorder="1" applyAlignment="1">
      <alignment horizontal="center"/>
    </xf>
    <xf numFmtId="0" fontId="35" fillId="0" borderId="94" xfId="2" applyFont="1" applyFill="1" applyBorder="1"/>
    <xf numFmtId="4" fontId="35" fillId="12" borderId="9" xfId="20" applyNumberFormat="1" applyFont="1" applyFill="1" applyBorder="1"/>
    <xf numFmtId="4" fontId="35" fillId="4" borderId="9" xfId="20" applyNumberFormat="1" applyFont="1" applyFill="1" applyBorder="1"/>
    <xf numFmtId="4" fontId="35" fillId="3" borderId="21" xfId="2" applyNumberFormat="1" applyFont="1" applyFill="1" applyBorder="1"/>
    <xf numFmtId="0" fontId="35" fillId="0" borderId="18" xfId="2" applyFont="1" applyFill="1" applyBorder="1" applyAlignment="1">
      <alignment horizontal="center"/>
    </xf>
    <xf numFmtId="49" fontId="35" fillId="0" borderId="19" xfId="2" applyNumberFormat="1" applyFont="1" applyFill="1" applyBorder="1" applyAlignment="1">
      <alignment horizontal="center"/>
    </xf>
    <xf numFmtId="0" fontId="35" fillId="0" borderId="95" xfId="2" applyFont="1" applyFill="1" applyBorder="1"/>
    <xf numFmtId="4" fontId="35" fillId="12" borderId="21" xfId="2" applyNumberFormat="1" applyFont="1" applyFill="1" applyBorder="1"/>
    <xf numFmtId="4" fontId="35" fillId="4" borderId="21" xfId="2" applyNumberFormat="1" applyFont="1" applyFill="1" applyBorder="1"/>
    <xf numFmtId="0" fontId="10" fillId="0" borderId="18" xfId="2" applyFont="1" applyFill="1" applyBorder="1" applyAlignment="1">
      <alignment horizontal="center"/>
    </xf>
    <xf numFmtId="49" fontId="10" fillId="0" borderId="19" xfId="2" applyNumberFormat="1" applyFont="1" applyFill="1" applyBorder="1" applyAlignment="1">
      <alignment horizontal="center"/>
    </xf>
    <xf numFmtId="0" fontId="10" fillId="0" borderId="95" xfId="2" applyFont="1" applyFill="1" applyBorder="1"/>
    <xf numFmtId="4" fontId="10" fillId="12" borderId="21" xfId="20" applyNumberFormat="1" applyFont="1" applyFill="1" applyBorder="1"/>
    <xf numFmtId="0" fontId="35" fillId="0" borderId="52" xfId="2" applyNumberFormat="1" applyFont="1" applyFill="1" applyBorder="1" applyAlignment="1">
      <alignment horizontal="center"/>
    </xf>
    <xf numFmtId="49" fontId="10" fillId="0" borderId="57" xfId="2" applyNumberFormat="1" applyFont="1" applyFill="1" applyBorder="1" applyAlignment="1">
      <alignment horizontal="center"/>
    </xf>
    <xf numFmtId="4" fontId="10" fillId="0" borderId="99" xfId="2" applyNumberFormat="1" applyFont="1" applyFill="1" applyBorder="1"/>
    <xf numFmtId="4" fontId="35" fillId="3" borderId="9" xfId="2" applyNumberFormat="1" applyFont="1" applyFill="1" applyBorder="1" applyAlignment="1">
      <alignment vertical="center"/>
    </xf>
    <xf numFmtId="4" fontId="35" fillId="12" borderId="9" xfId="2" applyNumberFormat="1" applyFont="1" applyFill="1" applyBorder="1" applyAlignment="1">
      <alignment vertical="center"/>
    </xf>
    <xf numFmtId="4" fontId="35" fillId="4" borderId="9" xfId="2" applyNumberFormat="1" applyFont="1" applyFill="1" applyBorder="1" applyAlignment="1">
      <alignment vertical="center"/>
    </xf>
    <xf numFmtId="4" fontId="10" fillId="3" borderId="21" xfId="2" applyNumberFormat="1" applyFont="1" applyFill="1" applyBorder="1" applyAlignment="1">
      <alignment vertical="center"/>
    </xf>
    <xf numFmtId="0" fontId="10" fillId="0" borderId="20" xfId="2" applyFont="1" applyFill="1" applyBorder="1" applyAlignment="1">
      <alignment horizontal="left" vertical="center"/>
    </xf>
    <xf numFmtId="4" fontId="10" fillId="12" borderId="21" xfId="2" applyNumberFormat="1" applyFont="1" applyFill="1" applyBorder="1" applyAlignment="1">
      <alignment vertical="center"/>
    </xf>
    <xf numFmtId="4" fontId="10" fillId="4" borderId="21" xfId="2" applyNumberFormat="1" applyFont="1" applyFill="1" applyBorder="1" applyAlignment="1">
      <alignment vertical="center"/>
    </xf>
    <xf numFmtId="4" fontId="35" fillId="12" borderId="31" xfId="2" applyNumberFormat="1" applyFont="1" applyFill="1" applyBorder="1" applyAlignment="1">
      <alignment vertical="center"/>
    </xf>
    <xf numFmtId="4" fontId="35" fillId="4" borderId="31" xfId="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/>
    </xf>
    <xf numFmtId="0" fontId="10" fillId="0" borderId="23" xfId="2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left" vertical="center"/>
    </xf>
    <xf numFmtId="4" fontId="10" fillId="12" borderId="26" xfId="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/>
    </xf>
    <xf numFmtId="0" fontId="10" fillId="0" borderId="26" xfId="20" applyFont="1" applyBorder="1" applyAlignment="1">
      <alignment horizontal="center" vertical="center"/>
    </xf>
    <xf numFmtId="0" fontId="27" fillId="0" borderId="20" xfId="2" applyFont="1" applyFill="1" applyBorder="1" applyAlignment="1">
      <alignment vertical="center"/>
    </xf>
    <xf numFmtId="4" fontId="46" fillId="3" borderId="31" xfId="20" applyNumberFormat="1" applyFont="1" applyFill="1" applyBorder="1" applyAlignment="1">
      <alignment vertical="center"/>
    </xf>
    <xf numFmtId="0" fontId="10" fillId="0" borderId="28" xfId="2" applyFont="1" applyFill="1" applyBorder="1" applyAlignment="1">
      <alignment horizontal="center" vertical="center"/>
    </xf>
    <xf numFmtId="4" fontId="46" fillId="12" borderId="31" xfId="20" applyNumberFormat="1" applyFont="1" applyFill="1" applyBorder="1" applyAlignment="1">
      <alignment vertical="center"/>
    </xf>
    <xf numFmtId="49" fontId="10" fillId="0" borderId="20" xfId="2" applyNumberFormat="1" applyFont="1" applyFill="1" applyBorder="1" applyAlignment="1">
      <alignment horizontal="center" vertical="center"/>
    </xf>
    <xf numFmtId="4" fontId="10" fillId="4" borderId="31" xfId="2" applyNumberFormat="1" applyFont="1" applyFill="1" applyBorder="1" applyAlignment="1">
      <alignment vertical="center"/>
    </xf>
    <xf numFmtId="0" fontId="10" fillId="0" borderId="98" xfId="20" applyFont="1" applyBorder="1" applyAlignment="1">
      <alignment horizontal="center"/>
    </xf>
    <xf numFmtId="0" fontId="10" fillId="4" borderId="49" xfId="20" applyFont="1" applyFill="1" applyBorder="1"/>
    <xf numFmtId="0" fontId="10" fillId="0" borderId="49" xfId="20" applyFont="1" applyBorder="1"/>
    <xf numFmtId="0" fontId="35" fillId="0" borderId="126" xfId="2" applyFont="1" applyBorder="1" applyAlignment="1">
      <alignment horizontal="center"/>
    </xf>
    <xf numFmtId="0" fontId="35" fillId="0" borderId="116" xfId="2" applyFont="1" applyBorder="1" applyAlignment="1">
      <alignment horizontal="center"/>
    </xf>
    <xf numFmtId="0" fontId="35" fillId="0" borderId="61" xfId="2" applyFont="1" applyBorder="1" applyAlignment="1">
      <alignment horizontal="left"/>
    </xf>
    <xf numFmtId="4" fontId="35" fillId="12" borderId="31" xfId="20" applyNumberFormat="1" applyFont="1" applyFill="1" applyBorder="1"/>
    <xf numFmtId="4" fontId="35" fillId="4" borderId="31" xfId="20" applyNumberFormat="1" applyFont="1" applyFill="1" applyBorder="1"/>
    <xf numFmtId="4" fontId="35" fillId="0" borderId="94" xfId="20" applyNumberFormat="1" applyFont="1" applyFill="1" applyBorder="1" applyAlignment="1">
      <alignment horizontal="center" vertical="center" wrapText="1"/>
    </xf>
    <xf numFmtId="0" fontId="10" fillId="0" borderId="148" xfId="2" applyFont="1" applyBorder="1" applyAlignment="1">
      <alignment horizontal="center"/>
    </xf>
    <xf numFmtId="49" fontId="10" fillId="0" borderId="81" xfId="20" applyNumberFormat="1" applyFont="1" applyBorder="1" applyAlignment="1">
      <alignment horizontal="center"/>
    </xf>
    <xf numFmtId="4" fontId="10" fillId="12" borderId="26" xfId="20" applyNumberFormat="1" applyFont="1" applyFill="1" applyBorder="1"/>
    <xf numFmtId="4" fontId="10" fillId="4" borderId="26" xfId="20" applyNumberFormat="1" applyFont="1" applyFill="1" applyBorder="1"/>
    <xf numFmtId="4" fontId="10" fillId="0" borderId="96" xfId="20" applyNumberFormat="1" applyFont="1" applyFill="1" applyBorder="1" applyAlignment="1">
      <alignment horizontal="center" vertical="center" wrapText="1"/>
    </xf>
    <xf numFmtId="0" fontId="10" fillId="0" borderId="48" xfId="20" applyFont="1" applyBorder="1" applyAlignment="1">
      <alignment horizontal="center"/>
    </xf>
    <xf numFmtId="0" fontId="10" fillId="0" borderId="95" xfId="20" applyFont="1" applyBorder="1" applyAlignment="1">
      <alignment horizontal="center"/>
    </xf>
    <xf numFmtId="4" fontId="10" fillId="12" borderId="14" xfId="20" applyNumberFormat="1" applyFont="1" applyFill="1" applyBorder="1" applyAlignment="1">
      <alignment vertical="center"/>
    </xf>
    <xf numFmtId="0" fontId="10" fillId="0" borderId="91" xfId="20" applyFont="1" applyBorder="1" applyAlignment="1">
      <alignment horizontal="center"/>
    </xf>
    <xf numFmtId="49" fontId="6" fillId="0" borderId="0" xfId="2" applyNumberFormat="1" applyFont="1" applyFill="1" applyBorder="1" applyAlignment="1">
      <alignment horizontal="center" vertical="center"/>
    </xf>
    <xf numFmtId="1" fontId="12" fillId="0" borderId="0" xfId="20" applyNumberFormat="1" applyFont="1" applyFill="1" applyBorder="1" applyAlignment="1">
      <alignment horizontal="center" vertical="center" wrapText="1"/>
    </xf>
    <xf numFmtId="0" fontId="6" fillId="0" borderId="0" xfId="20" applyFont="1" applyFill="1" applyBorder="1" applyAlignment="1">
      <alignment vertical="center" wrapText="1"/>
    </xf>
    <xf numFmtId="4" fontId="12" fillId="0" borderId="0" xfId="20" applyNumberFormat="1" applyFont="1" applyFill="1" applyBorder="1" applyAlignment="1">
      <alignment vertical="center" wrapText="1"/>
    </xf>
    <xf numFmtId="4" fontId="39" fillId="0" borderId="39" xfId="20" applyNumberFormat="1" applyFont="1" applyFill="1" applyBorder="1" applyAlignment="1">
      <alignment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30" xfId="20" applyFont="1" applyFill="1" applyBorder="1" applyAlignment="1">
      <alignment vertical="center" wrapText="1"/>
    </xf>
    <xf numFmtId="4" fontId="35" fillId="4" borderId="44" xfId="20" applyNumberFormat="1" applyFont="1" applyFill="1" applyBorder="1" applyAlignment="1">
      <alignment vertical="center" wrapText="1"/>
    </xf>
    <xf numFmtId="4" fontId="10" fillId="4" borderId="42" xfId="20" applyNumberFormat="1" applyFont="1" applyFill="1" applyBorder="1" applyAlignment="1">
      <alignment vertical="center" wrapText="1"/>
    </xf>
    <xf numFmtId="0" fontId="10" fillId="0" borderId="57" xfId="2" applyFont="1" applyBorder="1" applyAlignment="1">
      <alignment horizontal="center" vertical="center"/>
    </xf>
    <xf numFmtId="0" fontId="10" fillId="0" borderId="122" xfId="2" applyFont="1" applyBorder="1" applyAlignment="1">
      <alignment horizontal="left" vertical="center"/>
    </xf>
    <xf numFmtId="4" fontId="10" fillId="4" borderId="130" xfId="20" applyNumberFormat="1" applyFont="1" applyFill="1" applyBorder="1" applyAlignment="1">
      <alignment vertical="center" wrapText="1"/>
    </xf>
    <xf numFmtId="0" fontId="8" fillId="0" borderId="1" xfId="5" applyFont="1" applyBorder="1" applyAlignment="1"/>
    <xf numFmtId="0" fontId="8" fillId="0" borderId="39" xfId="5" applyFont="1" applyBorder="1" applyAlignment="1"/>
    <xf numFmtId="0" fontId="8" fillId="0" borderId="5" xfId="5" applyFont="1" applyBorder="1" applyAlignment="1"/>
    <xf numFmtId="49" fontId="10" fillId="0" borderId="136" xfId="12" applyNumberFormat="1" applyFont="1" applyBorder="1" applyAlignment="1">
      <alignment horizontal="center"/>
    </xf>
    <xf numFmtId="0" fontId="10" fillId="0" borderId="149" xfId="12" applyFont="1" applyBorder="1"/>
    <xf numFmtId="4" fontId="10" fillId="4" borderId="14" xfId="13" applyNumberFormat="1" applyFont="1" applyFill="1" applyBorder="1"/>
    <xf numFmtId="4" fontId="35" fillId="3" borderId="4" xfId="2" applyNumberFormat="1" applyFont="1" applyFill="1" applyBorder="1" applyAlignment="1">
      <alignment vertical="center" wrapText="1"/>
    </xf>
    <xf numFmtId="0" fontId="35" fillId="0" borderId="16" xfId="2" applyFont="1" applyFill="1" applyBorder="1" applyAlignment="1">
      <alignment horizontal="center" vertical="center" wrapText="1"/>
    </xf>
    <xf numFmtId="49" fontId="35" fillId="0" borderId="39" xfId="2" applyNumberFormat="1" applyFont="1" applyFill="1" applyBorder="1" applyAlignment="1">
      <alignment horizontal="center" vertical="center" wrapText="1"/>
    </xf>
    <xf numFmtId="0" fontId="35" fillId="0" borderId="2" xfId="2" applyFont="1" applyFill="1" applyBorder="1" applyAlignment="1">
      <alignment vertical="center" wrapText="1"/>
    </xf>
    <xf numFmtId="4" fontId="35" fillId="12" borderId="4" xfId="2" applyNumberFormat="1" applyFont="1" applyFill="1" applyBorder="1" applyAlignment="1">
      <alignment vertical="center" wrapText="1"/>
    </xf>
    <xf numFmtId="4" fontId="35" fillId="4" borderId="4" xfId="2" applyNumberFormat="1" applyFont="1" applyFill="1" applyBorder="1" applyAlignment="1">
      <alignment vertical="center" wrapText="1"/>
    </xf>
    <xf numFmtId="4" fontId="10" fillId="0" borderId="66" xfId="20" applyNumberFormat="1" applyFont="1" applyFill="1" applyBorder="1" applyAlignment="1">
      <alignment horizontal="center" vertical="center" wrapText="1"/>
    </xf>
    <xf numFmtId="4" fontId="10" fillId="0" borderId="0" xfId="20" applyNumberFormat="1" applyFont="1" applyFill="1" applyAlignment="1">
      <alignment horizontal="right" vertical="center" wrapText="1"/>
    </xf>
    <xf numFmtId="4" fontId="35" fillId="12" borderId="10" xfId="2" applyNumberFormat="1" applyFont="1" applyFill="1" applyBorder="1"/>
    <xf numFmtId="0" fontId="10" fillId="0" borderId="18" xfId="2" applyFont="1" applyBorder="1" applyAlignment="1">
      <alignment horizontal="center"/>
    </xf>
    <xf numFmtId="49" fontId="10" fillId="0" borderId="19" xfId="2" applyNumberFormat="1" applyFont="1" applyBorder="1" applyAlignment="1">
      <alignment horizontal="center"/>
    </xf>
    <xf numFmtId="4" fontId="10" fillId="12" borderId="22" xfId="20" applyNumberFormat="1" applyFont="1" applyFill="1" applyBorder="1"/>
    <xf numFmtId="0" fontId="35" fillId="0" borderId="18" xfId="2" applyFont="1" applyBorder="1" applyAlignment="1">
      <alignment horizontal="center"/>
    </xf>
    <xf numFmtId="49" fontId="35" fillId="0" borderId="19" xfId="2" applyNumberFormat="1" applyFont="1" applyBorder="1" applyAlignment="1">
      <alignment horizontal="center"/>
    </xf>
    <xf numFmtId="4" fontId="35" fillId="12" borderId="22" xfId="2" applyNumberFormat="1" applyFont="1" applyFill="1" applyBorder="1"/>
    <xf numFmtId="0" fontId="10" fillId="0" borderId="95" xfId="2" applyNumberFormat="1" applyFont="1" applyFill="1" applyBorder="1" applyAlignment="1">
      <alignment horizontal="left" vertical="center" wrapText="1"/>
    </xf>
    <xf numFmtId="0" fontId="10" fillId="0" borderId="57" xfId="2" applyNumberFormat="1" applyFont="1" applyFill="1" applyBorder="1" applyAlignment="1">
      <alignment horizontal="center"/>
    </xf>
    <xf numFmtId="4" fontId="35" fillId="3" borderId="35" xfId="2" applyNumberFormat="1" applyFont="1" applyFill="1" applyBorder="1" applyAlignment="1">
      <alignment vertical="center" wrapText="1"/>
    </xf>
    <xf numFmtId="0" fontId="35" fillId="0" borderId="126" xfId="2" applyFont="1" applyBorder="1" applyAlignment="1">
      <alignment horizontal="center" vertical="center" wrapText="1"/>
    </xf>
    <xf numFmtId="0" fontId="35" fillId="0" borderId="116" xfId="2" applyFont="1" applyBorder="1" applyAlignment="1">
      <alignment horizontal="center" vertical="center" wrapText="1"/>
    </xf>
    <xf numFmtId="0" fontId="35" fillId="0" borderId="76" xfId="2" applyFont="1" applyBorder="1" applyAlignment="1">
      <alignment horizontal="left" vertical="center" wrapText="1"/>
    </xf>
    <xf numFmtId="4" fontId="35" fillId="12" borderId="35" xfId="2" applyNumberFormat="1" applyFont="1" applyFill="1" applyBorder="1" applyAlignment="1">
      <alignment vertical="center" wrapText="1"/>
    </xf>
    <xf numFmtId="4" fontId="35" fillId="4" borderId="35" xfId="2" applyNumberFormat="1" applyFont="1" applyFill="1" applyBorder="1" applyAlignment="1">
      <alignment vertical="center" wrapText="1"/>
    </xf>
    <xf numFmtId="4" fontId="35" fillId="0" borderId="36" xfId="2" applyNumberFormat="1" applyFont="1" applyFill="1" applyBorder="1" applyAlignment="1">
      <alignment horizontal="center" vertical="center" wrapText="1"/>
    </xf>
    <xf numFmtId="0" fontId="10" fillId="0" borderId="143" xfId="2" applyFont="1" applyBorder="1" applyAlignment="1">
      <alignment horizontal="center" vertical="center" wrapText="1"/>
    </xf>
    <xf numFmtId="0" fontId="10" fillId="0" borderId="142" xfId="2" applyFont="1" applyBorder="1" applyAlignment="1">
      <alignment horizontal="center" vertical="center" wrapText="1"/>
    </xf>
    <xf numFmtId="0" fontId="10" fillId="0" borderId="0" xfId="32" applyFont="1" applyFill="1"/>
    <xf numFmtId="0" fontId="10" fillId="0" borderId="0" xfId="32" applyFont="1"/>
    <xf numFmtId="0" fontId="10" fillId="0" borderId="0" xfId="32" applyFont="1" applyAlignment="1">
      <alignment horizontal="center"/>
    </xf>
    <xf numFmtId="0" fontId="10" fillId="0" borderId="0" xfId="32" applyFont="1" applyFill="1" applyAlignment="1">
      <alignment horizontal="center"/>
    </xf>
    <xf numFmtId="0" fontId="10" fillId="0" borderId="0" xfId="32" applyFont="1" applyAlignment="1">
      <alignment vertical="center" wrapText="1"/>
    </xf>
    <xf numFmtId="0" fontId="8" fillId="0" borderId="0" xfId="32" applyFont="1" applyAlignment="1">
      <alignment horizontal="center" vertical="center" wrapText="1"/>
    </xf>
    <xf numFmtId="0" fontId="10" fillId="0" borderId="0" xfId="32" applyFont="1" applyFill="1" applyAlignment="1">
      <alignment horizontal="center" vertical="center" wrapText="1"/>
    </xf>
    <xf numFmtId="0" fontId="10" fillId="0" borderId="0" xfId="32" applyFont="1" applyFill="1" applyAlignment="1">
      <alignment vertical="center" wrapText="1"/>
    </xf>
    <xf numFmtId="0" fontId="1" fillId="0" borderId="0" xfId="32" applyAlignment="1">
      <alignment vertical="center" wrapText="1"/>
    </xf>
    <xf numFmtId="0" fontId="1" fillId="0" borderId="0" xfId="32" applyFill="1" applyAlignment="1">
      <alignment vertical="center" wrapText="1"/>
    </xf>
    <xf numFmtId="4" fontId="28" fillId="0" borderId="0" xfId="32" applyNumberFormat="1" applyFont="1" applyFill="1" applyAlignment="1">
      <alignment vertical="center" wrapText="1"/>
    </xf>
    <xf numFmtId="0" fontId="24" fillId="0" borderId="0" xfId="32" applyFont="1" applyFill="1" applyAlignment="1">
      <alignment vertical="center" wrapText="1"/>
    </xf>
    <xf numFmtId="0" fontId="34" fillId="0" borderId="0" xfId="32" applyFont="1" applyFill="1" applyAlignment="1">
      <alignment vertical="center" wrapText="1"/>
    </xf>
    <xf numFmtId="4" fontId="8" fillId="0" borderId="0" xfId="32" applyNumberFormat="1" applyFont="1" applyFill="1" applyAlignment="1">
      <alignment vertical="center"/>
    </xf>
    <xf numFmtId="4" fontId="28" fillId="0" borderId="0" xfId="2" applyNumberFormat="1" applyFont="1" applyFill="1" applyBorder="1" applyAlignment="1">
      <alignment wrapText="1"/>
    </xf>
    <xf numFmtId="4" fontId="28" fillId="0" borderId="0" xfId="32" applyNumberFormat="1" applyFont="1" applyFill="1" applyBorder="1" applyAlignment="1">
      <alignment wrapText="1"/>
    </xf>
    <xf numFmtId="4" fontId="69" fillId="0" borderId="0" xfId="32" applyNumberFormat="1" applyFont="1" applyFill="1" applyAlignment="1">
      <alignment wrapText="1"/>
    </xf>
    <xf numFmtId="4" fontId="28" fillId="0" borderId="0" xfId="32" applyNumberFormat="1" applyFont="1" applyAlignment="1">
      <alignment horizontal="center"/>
    </xf>
    <xf numFmtId="4" fontId="10" fillId="0" borderId="0" xfId="32" applyNumberFormat="1" applyFont="1"/>
    <xf numFmtId="0" fontId="33" fillId="0" borderId="50" xfId="2" applyFont="1" applyFill="1" applyBorder="1" applyAlignment="1">
      <alignment horizontal="center" vertical="center" wrapText="1"/>
    </xf>
    <xf numFmtId="0" fontId="10" fillId="0" borderId="0" xfId="32" applyFont="1" applyAlignment="1">
      <alignment vertical="center"/>
    </xf>
    <xf numFmtId="0" fontId="10" fillId="0" borderId="0" xfId="32" applyFont="1" applyFill="1" applyAlignment="1">
      <alignment vertical="center"/>
    </xf>
    <xf numFmtId="0" fontId="10" fillId="0" borderId="0" xfId="32" applyFont="1" applyBorder="1" applyAlignment="1">
      <alignment vertical="center"/>
    </xf>
    <xf numFmtId="0" fontId="35" fillId="0" borderId="51" xfId="2" applyNumberFormat="1" applyFont="1" applyFill="1" applyBorder="1" applyAlignment="1">
      <alignment horizontal="center"/>
    </xf>
    <xf numFmtId="4" fontId="35" fillId="0" borderId="30" xfId="2" applyNumberFormat="1" applyFont="1" applyFill="1" applyBorder="1"/>
    <xf numFmtId="0" fontId="67" fillId="0" borderId="0" xfId="29" applyFont="1" applyFill="1"/>
    <xf numFmtId="0" fontId="10" fillId="0" borderId="0" xfId="32" applyFont="1" applyBorder="1"/>
    <xf numFmtId="4" fontId="10" fillId="3" borderId="21" xfId="32" applyNumberFormat="1" applyFont="1" applyFill="1" applyBorder="1" applyAlignment="1">
      <alignment vertical="center" wrapText="1"/>
    </xf>
    <xf numFmtId="0" fontId="10" fillId="0" borderId="48" xfId="2" applyNumberFormat="1" applyFont="1" applyFill="1" applyBorder="1" applyAlignment="1">
      <alignment horizontal="center"/>
    </xf>
    <xf numFmtId="0" fontId="10" fillId="0" borderId="19" xfId="2" applyNumberFormat="1" applyFont="1" applyFill="1" applyBorder="1" applyAlignment="1">
      <alignment horizontal="center"/>
    </xf>
    <xf numFmtId="4" fontId="10" fillId="0" borderId="20" xfId="2" applyNumberFormat="1" applyFont="1" applyFill="1" applyBorder="1"/>
    <xf numFmtId="4" fontId="10" fillId="12" borderId="21" xfId="32" applyNumberFormat="1" applyFont="1" applyFill="1" applyBorder="1" applyAlignment="1">
      <alignment vertical="center" wrapText="1"/>
    </xf>
    <xf numFmtId="4" fontId="10" fillId="4" borderId="21" xfId="32" applyNumberFormat="1" applyFont="1" applyFill="1" applyBorder="1" applyAlignment="1">
      <alignment vertical="center" wrapText="1"/>
    </xf>
    <xf numFmtId="4" fontId="10" fillId="0" borderId="22" xfId="32" applyNumberFormat="1" applyFont="1" applyFill="1" applyBorder="1" applyAlignment="1">
      <alignment horizontal="center" vertical="center" wrapText="1"/>
    </xf>
    <xf numFmtId="0" fontId="67" fillId="0" borderId="0" xfId="29" applyFont="1"/>
    <xf numFmtId="4" fontId="67" fillId="0" borderId="0" xfId="29" applyNumberFormat="1" applyFont="1"/>
    <xf numFmtId="4" fontId="8" fillId="0" borderId="0" xfId="19" applyNumberFormat="1" applyFont="1" applyFill="1" applyBorder="1" applyAlignment="1">
      <alignment vertical="center"/>
    </xf>
    <xf numFmtId="4" fontId="10" fillId="0" borderId="122" xfId="2" applyNumberFormat="1" applyFont="1" applyFill="1" applyBorder="1"/>
    <xf numFmtId="4" fontId="10" fillId="4" borderId="49" xfId="32" applyNumberFormat="1" applyFont="1" applyFill="1" applyBorder="1" applyAlignment="1">
      <alignment vertical="center" wrapText="1"/>
    </xf>
    <xf numFmtId="4" fontId="10" fillId="0" borderId="102" xfId="32" applyNumberFormat="1" applyFont="1" applyFill="1" applyBorder="1" applyAlignment="1">
      <alignment horizontal="center" vertical="center" wrapText="1"/>
    </xf>
    <xf numFmtId="0" fontId="10" fillId="0" borderId="0" xfId="32" applyFont="1" applyBorder="1" applyAlignment="1"/>
    <xf numFmtId="4" fontId="10" fillId="0" borderId="0" xfId="21" applyNumberFormat="1" applyFont="1" applyBorder="1"/>
    <xf numFmtId="0" fontId="8" fillId="0" borderId="0" xfId="19" applyFont="1" applyFill="1" applyBorder="1" applyAlignment="1">
      <alignment vertical="center"/>
    </xf>
    <xf numFmtId="0" fontId="10" fillId="0" borderId="0" xfId="19" applyFont="1" applyFill="1" applyBorder="1" applyAlignment="1">
      <alignment vertical="center"/>
    </xf>
    <xf numFmtId="0" fontId="10" fillId="0" borderId="0" xfId="21" applyFont="1" applyBorder="1"/>
    <xf numFmtId="0" fontId="10" fillId="0" borderId="0" xfId="32" applyFont="1" applyAlignment="1">
      <alignment horizontal="center" vertical="center" wrapText="1"/>
    </xf>
    <xf numFmtId="0" fontId="33" fillId="0" borderId="147" xfId="2" applyFont="1" applyBorder="1" applyAlignment="1">
      <alignment horizontal="center" vertical="center" wrapText="1"/>
    </xf>
    <xf numFmtId="0" fontId="35" fillId="0" borderId="20" xfId="2" applyFont="1" applyBorder="1"/>
    <xf numFmtId="4" fontId="35" fillId="12" borderId="6" xfId="2" applyNumberFormat="1" applyFont="1" applyFill="1" applyBorder="1"/>
    <xf numFmtId="4" fontId="35" fillId="0" borderId="22" xfId="2" applyNumberFormat="1" applyFont="1" applyFill="1" applyBorder="1" applyAlignment="1">
      <alignment horizontal="center"/>
    </xf>
    <xf numFmtId="4" fontId="10" fillId="4" borderId="21" xfId="2" applyNumberFormat="1" applyFont="1" applyFill="1" applyBorder="1"/>
    <xf numFmtId="4" fontId="28" fillId="0" borderId="0" xfId="20" applyNumberFormat="1" applyFont="1" applyFill="1" applyAlignment="1">
      <alignment vertical="center" wrapText="1"/>
    </xf>
    <xf numFmtId="4" fontId="69" fillId="0" borderId="0" xfId="2" applyNumberFormat="1" applyFont="1" applyAlignment="1">
      <alignment horizontal="right"/>
    </xf>
    <xf numFmtId="4" fontId="28" fillId="0" borderId="0" xfId="20" applyNumberFormat="1" applyFont="1" applyAlignment="1">
      <alignment horizontal="center"/>
    </xf>
    <xf numFmtId="4" fontId="10" fillId="3" borderId="9" xfId="2" applyNumberFormat="1" applyFont="1" applyFill="1" applyBorder="1" applyAlignment="1">
      <alignment horizontal="right" vertical="center"/>
    </xf>
    <xf numFmtId="0" fontId="10" fillId="0" borderId="17" xfId="2" applyFont="1" applyFill="1" applyBorder="1" applyAlignment="1">
      <alignment horizontal="center" vertical="center"/>
    </xf>
    <xf numFmtId="49" fontId="10" fillId="0" borderId="7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vertical="center"/>
    </xf>
    <xf numFmtId="4" fontId="10" fillId="12" borderId="9" xfId="2" applyNumberFormat="1" applyFont="1" applyFill="1" applyBorder="1" applyAlignment="1">
      <alignment horizontal="right" vertical="center"/>
    </xf>
    <xf numFmtId="4" fontId="10" fillId="4" borderId="40" xfId="2" applyNumberFormat="1" applyFont="1" applyFill="1" applyBorder="1" applyAlignment="1">
      <alignment horizontal="right" vertical="center"/>
    </xf>
    <xf numFmtId="4" fontId="10" fillId="3" borderId="21" xfId="2" applyNumberFormat="1" applyFont="1" applyFill="1" applyBorder="1" applyAlignment="1">
      <alignment horizontal="right" vertical="center"/>
    </xf>
    <xf numFmtId="4" fontId="10" fillId="12" borderId="21" xfId="2" applyNumberFormat="1" applyFont="1" applyFill="1" applyBorder="1" applyAlignment="1">
      <alignment horizontal="right" vertical="center"/>
    </xf>
    <xf numFmtId="4" fontId="10" fillId="4" borderId="42" xfId="2" applyNumberFormat="1" applyFont="1" applyFill="1" applyBorder="1" applyAlignment="1">
      <alignment horizontal="right" vertical="center"/>
    </xf>
    <xf numFmtId="4" fontId="10" fillId="4" borderId="44" xfId="2" applyNumberFormat="1" applyFont="1" applyFill="1" applyBorder="1" applyAlignment="1">
      <alignment horizontal="right" vertical="center" wrapText="1"/>
    </xf>
    <xf numFmtId="0" fontId="10" fillId="0" borderId="30" xfId="2" applyFont="1" applyFill="1" applyBorder="1" applyAlignment="1">
      <alignment vertical="center"/>
    </xf>
    <xf numFmtId="0" fontId="10" fillId="0" borderId="23" xfId="2" applyFont="1" applyFill="1" applyBorder="1" applyAlignment="1">
      <alignment horizontal="center" vertical="center" wrapText="1"/>
    </xf>
    <xf numFmtId="49" fontId="10" fillId="0" borderId="25" xfId="2" applyNumberFormat="1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vertical="center" wrapText="1"/>
    </xf>
    <xf numFmtId="4" fontId="10" fillId="4" borderId="43" xfId="2" applyNumberFormat="1" applyFont="1" applyFill="1" applyBorder="1" applyAlignment="1">
      <alignment horizontal="right" vertical="center" wrapText="1"/>
    </xf>
    <xf numFmtId="4" fontId="10" fillId="4" borderId="42" xfId="2" applyNumberFormat="1" applyFont="1" applyFill="1" applyBorder="1" applyAlignment="1">
      <alignment horizontal="right" vertical="center" wrapText="1"/>
    </xf>
    <xf numFmtId="0" fontId="10" fillId="0" borderId="95" xfId="20" applyFont="1" applyBorder="1" applyAlignment="1">
      <alignment vertical="center"/>
    </xf>
    <xf numFmtId="0" fontId="70" fillId="0" borderId="21" xfId="20" applyFont="1" applyBorder="1" applyAlignment="1">
      <alignment vertical="center" wrapText="1"/>
    </xf>
    <xf numFmtId="0" fontId="10" fillId="0" borderId="12" xfId="2" applyFont="1" applyFill="1" applyBorder="1" applyAlignment="1">
      <alignment vertical="center" wrapText="1"/>
    </xf>
    <xf numFmtId="4" fontId="10" fillId="12" borderId="14" xfId="2" applyNumberFormat="1" applyFont="1" applyFill="1" applyBorder="1" applyAlignment="1">
      <alignment horizontal="right" vertical="center" wrapText="1"/>
    </xf>
    <xf numFmtId="4" fontId="10" fillId="4" borderId="41" xfId="2" applyNumberFormat="1" applyFont="1" applyFill="1" applyBorder="1" applyAlignment="1">
      <alignment horizontal="right" vertical="center" wrapText="1"/>
    </xf>
    <xf numFmtId="0" fontId="70" fillId="0" borderId="14" xfId="20" applyFont="1" applyBorder="1" applyAlignment="1">
      <alignment vertical="center" wrapText="1"/>
    </xf>
    <xf numFmtId="0" fontId="71" fillId="0" borderId="0" xfId="20" applyFont="1"/>
    <xf numFmtId="49" fontId="20" fillId="0" borderId="0" xfId="2" applyNumberFormat="1" applyFont="1" applyFill="1" applyAlignment="1">
      <alignment horizontal="center" vertical="center"/>
    </xf>
    <xf numFmtId="0" fontId="35" fillId="0" borderId="51" xfId="2" applyFont="1" applyBorder="1" applyAlignment="1">
      <alignment horizontal="center" vertical="center"/>
    </xf>
    <xf numFmtId="0" fontId="35" fillId="0" borderId="30" xfId="2" applyFont="1" applyBorder="1" applyAlignment="1">
      <alignment horizontal="left" vertical="center"/>
    </xf>
    <xf numFmtId="0" fontId="10" fillId="0" borderId="19" xfId="20" applyFont="1" applyBorder="1" applyAlignment="1">
      <alignment horizontal="center" vertical="center"/>
    </xf>
    <xf numFmtId="4" fontId="10" fillId="0" borderId="22" xfId="20" applyNumberFormat="1" applyFont="1" applyBorder="1" applyAlignment="1">
      <alignment vertical="center"/>
    </xf>
    <xf numFmtId="0" fontId="10" fillId="0" borderId="58" xfId="20" applyFont="1" applyBorder="1" applyAlignment="1">
      <alignment horizontal="center" vertical="center"/>
    </xf>
    <xf numFmtId="0" fontId="10" fillId="0" borderId="57" xfId="20" applyFont="1" applyBorder="1" applyAlignment="1">
      <alignment horizontal="center" vertical="center"/>
    </xf>
    <xf numFmtId="4" fontId="10" fillId="0" borderId="102" xfId="20" applyNumberFormat="1" applyFont="1" applyBorder="1" applyAlignment="1">
      <alignment vertical="center"/>
    </xf>
    <xf numFmtId="0" fontId="10" fillId="0" borderId="0" xfId="18" applyFont="1" applyFill="1" applyBorder="1" applyAlignment="1">
      <alignment vertical="center" wrapText="1"/>
    </xf>
    <xf numFmtId="1" fontId="10" fillId="0" borderId="19" xfId="20" applyNumberFormat="1" applyFont="1" applyFill="1" applyBorder="1" applyAlignment="1">
      <alignment horizontal="center" vertical="center" wrapText="1"/>
    </xf>
    <xf numFmtId="4" fontId="28" fillId="4" borderId="21" xfId="18" applyNumberFormat="1" applyFont="1" applyFill="1" applyBorder="1" applyAlignment="1">
      <alignment vertical="center" wrapText="1"/>
    </xf>
    <xf numFmtId="0" fontId="10" fillId="0" borderId="95" xfId="20" applyFont="1" applyFill="1" applyBorder="1" applyAlignment="1">
      <alignment horizontal="left" vertical="center" wrapText="1"/>
    </xf>
    <xf numFmtId="4" fontId="8" fillId="3" borderId="21" xfId="20" applyNumberFormat="1" applyFont="1" applyFill="1" applyBorder="1" applyAlignment="1">
      <alignment vertical="center" wrapText="1"/>
    </xf>
    <xf numFmtId="4" fontId="8" fillId="12" borderId="21" xfId="20" applyNumberFormat="1" applyFont="1" applyFill="1" applyBorder="1" applyAlignment="1">
      <alignment vertical="center" wrapText="1"/>
    </xf>
    <xf numFmtId="0" fontId="63" fillId="0" borderId="0" xfId="33" applyFont="1"/>
    <xf numFmtId="4" fontId="63" fillId="0" borderId="0" xfId="33" applyNumberFormat="1" applyFont="1"/>
    <xf numFmtId="4" fontId="28" fillId="3" borderId="21" xfId="20" applyNumberFormat="1" applyFont="1" applyFill="1" applyBorder="1" applyAlignment="1">
      <alignment vertical="center" wrapText="1"/>
    </xf>
    <xf numFmtId="4" fontId="28" fillId="3" borderId="31" xfId="20" applyNumberFormat="1" applyFont="1" applyFill="1" applyBorder="1" applyAlignment="1">
      <alignment vertical="center" wrapText="1"/>
    </xf>
    <xf numFmtId="1" fontId="10" fillId="0" borderId="29" xfId="20" applyNumberFormat="1" applyFont="1" applyFill="1" applyBorder="1" applyAlignment="1">
      <alignment horizontal="center" vertical="center" wrapText="1"/>
    </xf>
    <xf numFmtId="0" fontId="10" fillId="0" borderId="32" xfId="20" applyFont="1" applyFill="1" applyBorder="1" applyAlignment="1">
      <alignment vertical="center" wrapText="1"/>
    </xf>
    <xf numFmtId="0" fontId="72" fillId="0" borderId="0" xfId="33" applyFont="1"/>
    <xf numFmtId="4" fontId="72" fillId="0" borderId="0" xfId="33" applyNumberFormat="1" applyFont="1"/>
    <xf numFmtId="0" fontId="10" fillId="0" borderId="98" xfId="2" applyFont="1" applyFill="1" applyBorder="1" applyAlignment="1">
      <alignment horizontal="center" vertical="center" wrapText="1"/>
    </xf>
    <xf numFmtId="4" fontId="41" fillId="0" borderId="4" xfId="20" applyNumberFormat="1" applyFont="1" applyFill="1" applyBorder="1" applyAlignment="1">
      <alignment horizontal="center" vertical="center" wrapText="1"/>
    </xf>
    <xf numFmtId="4" fontId="33" fillId="0" borderId="5" xfId="20" applyNumberFormat="1" applyFont="1" applyFill="1" applyBorder="1" applyAlignment="1">
      <alignment horizontal="center" vertical="center" wrapText="1"/>
    </xf>
    <xf numFmtId="0" fontId="10" fillId="0" borderId="29" xfId="33" applyFont="1" applyBorder="1" applyAlignment="1">
      <alignment horizontal="center" vertical="center"/>
    </xf>
    <xf numFmtId="0" fontId="10" fillId="0" borderId="19" xfId="33" applyFont="1" applyBorder="1" applyAlignment="1">
      <alignment horizontal="center" vertical="center"/>
    </xf>
    <xf numFmtId="0" fontId="46" fillId="0" borderId="19" xfId="33" applyFont="1" applyBorder="1" applyAlignment="1">
      <alignment horizontal="center" vertical="center"/>
    </xf>
    <xf numFmtId="0" fontId="46" fillId="0" borderId="42" xfId="33" applyFont="1" applyBorder="1" applyAlignment="1">
      <alignment horizontal="center" vertical="center"/>
    </xf>
    <xf numFmtId="0" fontId="46" fillId="0" borderId="29" xfId="33" applyFont="1" applyBorder="1" applyAlignment="1">
      <alignment horizontal="center" vertical="center"/>
    </xf>
    <xf numFmtId="4" fontId="10" fillId="0" borderId="22" xfId="20" applyNumberFormat="1" applyFont="1" applyFill="1" applyBorder="1" applyAlignment="1">
      <alignment vertical="center" wrapText="1"/>
    </xf>
    <xf numFmtId="0" fontId="10" fillId="0" borderId="19" xfId="2" applyFont="1" applyFill="1" applyBorder="1" applyAlignment="1">
      <alignment horizontal="left" vertical="center" wrapText="1"/>
    </xf>
    <xf numFmtId="4" fontId="8" fillId="4" borderId="31" xfId="20" applyNumberFormat="1" applyFont="1" applyFill="1" applyBorder="1" applyAlignment="1">
      <alignment vertical="center" wrapText="1"/>
    </xf>
    <xf numFmtId="4" fontId="10" fillId="0" borderId="32" xfId="20" applyNumberFormat="1" applyFont="1" applyFill="1" applyBorder="1" applyAlignment="1">
      <alignment vertical="center" wrapText="1"/>
    </xf>
    <xf numFmtId="4" fontId="24" fillId="3" borderId="21" xfId="20" applyNumberFormat="1" applyFont="1" applyFill="1" applyBorder="1" applyAlignment="1">
      <alignment vertical="center" wrapText="1"/>
    </xf>
    <xf numFmtId="4" fontId="24" fillId="12" borderId="21" xfId="20" applyNumberFormat="1" applyFont="1" applyFill="1" applyBorder="1" applyAlignment="1">
      <alignment vertical="center" wrapText="1"/>
    </xf>
    <xf numFmtId="4" fontId="12" fillId="4" borderId="21" xfId="18" applyNumberFormat="1" applyFont="1" applyFill="1" applyBorder="1" applyAlignment="1">
      <alignment vertical="center" wrapText="1"/>
    </xf>
    <xf numFmtId="4" fontId="28" fillId="0" borderId="22" xfId="20" applyNumberFormat="1" applyFont="1" applyFill="1" applyBorder="1" applyAlignment="1">
      <alignment vertical="center" wrapText="1"/>
    </xf>
    <xf numFmtId="0" fontId="46" fillId="0" borderId="57" xfId="33" applyFont="1" applyBorder="1" applyAlignment="1">
      <alignment horizontal="center" vertical="center"/>
    </xf>
    <xf numFmtId="4" fontId="10" fillId="0" borderId="102" xfId="20" applyNumberFormat="1" applyFont="1" applyFill="1" applyBorder="1" applyAlignment="1">
      <alignment vertical="center" wrapText="1"/>
    </xf>
    <xf numFmtId="4" fontId="28" fillId="0" borderId="32" xfId="20" applyNumberFormat="1" applyFont="1" applyFill="1" applyBorder="1" applyAlignment="1">
      <alignment vertical="center" wrapText="1"/>
    </xf>
    <xf numFmtId="4" fontId="33" fillId="0" borderId="4" xfId="20" applyNumberFormat="1" applyFont="1" applyFill="1" applyBorder="1" applyAlignment="1">
      <alignment horizontal="center" vertical="center" wrapText="1"/>
    </xf>
    <xf numFmtId="0" fontId="29" fillId="0" borderId="19" xfId="21" applyFont="1" applyFill="1" applyBorder="1" applyAlignment="1">
      <alignment vertical="center" wrapText="1"/>
    </xf>
    <xf numFmtId="0" fontId="29" fillId="0" borderId="97" xfId="21" applyFont="1" applyFill="1" applyBorder="1" applyAlignment="1">
      <alignment vertical="center" wrapText="1"/>
    </xf>
    <xf numFmtId="0" fontId="29" fillId="0" borderId="95" xfId="21" applyFont="1" applyFill="1" applyBorder="1" applyAlignment="1">
      <alignment vertical="center" wrapText="1"/>
    </xf>
    <xf numFmtId="4" fontId="26" fillId="3" borderId="21" xfId="20" applyNumberFormat="1" applyFont="1" applyFill="1" applyBorder="1" applyAlignment="1">
      <alignment vertical="center" wrapText="1"/>
    </xf>
    <xf numFmtId="4" fontId="26" fillId="12" borderId="21" xfId="20" applyNumberFormat="1" applyFont="1" applyFill="1" applyBorder="1" applyAlignment="1">
      <alignment vertical="center" wrapText="1"/>
    </xf>
    <xf numFmtId="4" fontId="10" fillId="0" borderId="95" xfId="20" applyNumberFormat="1" applyFont="1" applyFill="1" applyBorder="1" applyAlignment="1">
      <alignment vertical="center" wrapText="1"/>
    </xf>
    <xf numFmtId="4" fontId="24" fillId="0" borderId="22" xfId="20" applyNumberFormat="1" applyFont="1" applyFill="1" applyBorder="1" applyAlignment="1">
      <alignment vertical="center" wrapText="1"/>
    </xf>
    <xf numFmtId="0" fontId="10" fillId="0" borderId="97" xfId="2" applyFont="1" applyFill="1" applyBorder="1" applyAlignment="1">
      <alignment vertical="center" wrapText="1"/>
    </xf>
    <xf numFmtId="4" fontId="10" fillId="0" borderId="27" xfId="20" applyNumberFormat="1" applyFont="1" applyFill="1" applyBorder="1" applyAlignment="1">
      <alignment vertical="center" wrapText="1"/>
    </xf>
    <xf numFmtId="4" fontId="24" fillId="3" borderId="26" xfId="20" applyNumberFormat="1" applyFont="1" applyFill="1" applyBorder="1" applyAlignment="1">
      <alignment vertical="center" wrapText="1"/>
    </xf>
    <xf numFmtId="4" fontId="24" fillId="12" borderId="26" xfId="20" applyNumberFormat="1" applyFont="1" applyFill="1" applyBorder="1" applyAlignment="1">
      <alignment vertical="center" wrapText="1"/>
    </xf>
    <xf numFmtId="4" fontId="28" fillId="3" borderId="26" xfId="20" applyNumberFormat="1" applyFont="1" applyFill="1" applyBorder="1" applyAlignment="1">
      <alignment vertical="center" wrapText="1"/>
    </xf>
    <xf numFmtId="4" fontId="8" fillId="3" borderId="31" xfId="20" applyNumberFormat="1" applyFont="1" applyFill="1" applyBorder="1" applyAlignment="1">
      <alignment vertical="center" wrapText="1"/>
    </xf>
    <xf numFmtId="4" fontId="8" fillId="12" borderId="31" xfId="20" applyNumberFormat="1" applyFont="1" applyFill="1" applyBorder="1" applyAlignment="1">
      <alignment vertical="center" wrapText="1"/>
    </xf>
    <xf numFmtId="4" fontId="24" fillId="3" borderId="31" xfId="20" applyNumberFormat="1" applyFont="1" applyFill="1" applyBorder="1" applyAlignment="1">
      <alignment vertical="center" wrapText="1"/>
    </xf>
    <xf numFmtId="4" fontId="24" fillId="12" borderId="31" xfId="20" applyNumberFormat="1" applyFont="1" applyFill="1" applyBorder="1" applyAlignment="1">
      <alignment vertical="center" wrapText="1"/>
    </xf>
    <xf numFmtId="4" fontId="12" fillId="4" borderId="26" xfId="18" applyNumberFormat="1" applyFont="1" applyFill="1" applyBorder="1" applyAlignment="1">
      <alignment vertical="center" wrapText="1"/>
    </xf>
    <xf numFmtId="4" fontId="10" fillId="0" borderId="27" xfId="18" applyNumberFormat="1" applyFont="1" applyFill="1" applyBorder="1" applyAlignment="1">
      <alignment vertical="center" wrapText="1"/>
    </xf>
    <xf numFmtId="0" fontId="10" fillId="0" borderId="37" xfId="2" applyFont="1" applyFill="1" applyBorder="1" applyAlignment="1">
      <alignment horizontal="center" vertical="center" wrapText="1"/>
    </xf>
    <xf numFmtId="4" fontId="10" fillId="0" borderId="97" xfId="20" applyNumberFormat="1" applyFont="1" applyFill="1" applyBorder="1" applyAlignment="1">
      <alignment vertical="center" wrapText="1"/>
    </xf>
    <xf numFmtId="0" fontId="24" fillId="4" borderId="21" xfId="20" applyFont="1" applyFill="1" applyBorder="1"/>
    <xf numFmtId="0" fontId="24" fillId="4" borderId="31" xfId="20" applyFont="1" applyFill="1" applyBorder="1"/>
    <xf numFmtId="4" fontId="12" fillId="4" borderId="31" xfId="18" applyNumberFormat="1" applyFont="1" applyFill="1" applyBorder="1" applyAlignment="1">
      <alignment vertical="center" wrapText="1"/>
    </xf>
    <xf numFmtId="4" fontId="10" fillId="0" borderId="36" xfId="18" applyNumberFormat="1" applyFont="1" applyFill="1" applyBorder="1" applyAlignment="1">
      <alignment vertical="center" wrapText="1"/>
    </xf>
    <xf numFmtId="0" fontId="29" fillId="0" borderId="30" xfId="21" applyFont="1" applyFill="1" applyBorder="1" applyAlignment="1">
      <alignment vertical="center" wrapText="1"/>
    </xf>
    <xf numFmtId="4" fontId="28" fillId="3" borderId="31" xfId="20" applyNumberFormat="1" applyFont="1" applyFill="1" applyBorder="1" applyAlignment="1">
      <alignment vertical="center"/>
    </xf>
    <xf numFmtId="4" fontId="28" fillId="12" borderId="31" xfId="20" applyNumberFormat="1" applyFont="1" applyFill="1" applyBorder="1" applyAlignment="1">
      <alignment vertical="center"/>
    </xf>
    <xf numFmtId="4" fontId="24" fillId="3" borderId="21" xfId="20" applyNumberFormat="1" applyFont="1" applyFill="1" applyBorder="1" applyAlignment="1">
      <alignment vertical="center"/>
    </xf>
    <xf numFmtId="4" fontId="24" fillId="12" borderId="21" xfId="20" applyNumberFormat="1" applyFont="1" applyFill="1" applyBorder="1" applyAlignment="1">
      <alignment vertical="center"/>
    </xf>
    <xf numFmtId="0" fontId="24" fillId="0" borderId="22" xfId="20" applyFont="1" applyBorder="1" applyAlignment="1">
      <alignment horizontal="center"/>
    </xf>
    <xf numFmtId="4" fontId="28" fillId="12" borderId="21" xfId="20" applyNumberFormat="1" applyFont="1" applyFill="1" applyBorder="1" applyAlignment="1">
      <alignment vertical="center"/>
    </xf>
    <xf numFmtId="4" fontId="24" fillId="3" borderId="49" xfId="20" applyNumberFormat="1" applyFont="1" applyFill="1" applyBorder="1" applyAlignment="1">
      <alignment vertical="center"/>
    </xf>
    <xf numFmtId="49" fontId="12" fillId="0" borderId="0" xfId="12" applyNumberFormat="1" applyFont="1" applyFill="1" applyBorder="1" applyAlignment="1">
      <alignment horizontal="center" vertical="center"/>
    </xf>
    <xf numFmtId="4" fontId="12" fillId="0" borderId="0" xfId="18" applyNumberFormat="1" applyFont="1" applyFill="1" applyBorder="1" applyAlignment="1">
      <alignment vertical="center" wrapText="1"/>
    </xf>
    <xf numFmtId="4" fontId="10" fillId="0" borderId="0" xfId="18" applyNumberFormat="1" applyFont="1" applyFill="1" applyBorder="1" applyAlignment="1">
      <alignment vertical="center" wrapText="1"/>
    </xf>
    <xf numFmtId="0" fontId="2" fillId="0" borderId="0" xfId="2" applyFill="1" applyAlignment="1">
      <alignment horizontal="center"/>
    </xf>
    <xf numFmtId="4" fontId="17" fillId="0" borderId="0" xfId="2" applyNumberFormat="1" applyFont="1" applyFill="1"/>
    <xf numFmtId="4" fontId="10" fillId="0" borderId="0" xfId="20" applyNumberFormat="1" applyFont="1" applyAlignment="1">
      <alignment horizontal="center"/>
    </xf>
    <xf numFmtId="4" fontId="33" fillId="11" borderId="4" xfId="2" applyNumberFormat="1" applyFont="1" applyFill="1" applyBorder="1" applyAlignment="1">
      <alignment vertical="center" wrapText="1"/>
    </xf>
    <xf numFmtId="2" fontId="75" fillId="0" borderId="0" xfId="34" applyNumberFormat="1" applyFont="1" applyFill="1" applyBorder="1" applyAlignment="1">
      <alignment horizontal="left" vertical="center"/>
    </xf>
    <xf numFmtId="4" fontId="76" fillId="0" borderId="0" xfId="21" applyNumberFormat="1" applyFont="1" applyFill="1" applyBorder="1" applyAlignment="1">
      <alignment vertical="center"/>
    </xf>
    <xf numFmtId="0" fontId="35" fillId="0" borderId="94" xfId="2" applyFont="1" applyBorder="1"/>
    <xf numFmtId="4" fontId="35" fillId="0" borderId="94" xfId="20" applyNumberFormat="1" applyFont="1" applyFill="1" applyBorder="1" applyAlignment="1">
      <alignment horizontal="center"/>
    </xf>
    <xf numFmtId="0" fontId="8" fillId="0" borderId="0" xfId="27" applyFont="1" applyFill="1" applyBorder="1" applyAlignment="1">
      <alignment vertical="center" wrapText="1"/>
    </xf>
    <xf numFmtId="4" fontId="8" fillId="0" borderId="0" xfId="35" applyNumberFormat="1" applyFont="1" applyFill="1" applyBorder="1" applyAlignment="1">
      <alignment vertical="center"/>
    </xf>
    <xf numFmtId="4" fontId="10" fillId="3" borderId="26" xfId="20" applyNumberFormat="1" applyFont="1" applyFill="1" applyBorder="1"/>
    <xf numFmtId="0" fontId="10" fillId="0" borderId="23" xfId="2" applyFont="1" applyBorder="1" applyAlignment="1">
      <alignment horizontal="center"/>
    </xf>
    <xf numFmtId="49" fontId="10" fillId="0" borderId="24" xfId="2" applyNumberFormat="1" applyFont="1" applyBorder="1" applyAlignment="1">
      <alignment horizontal="center"/>
    </xf>
    <xf numFmtId="0" fontId="10" fillId="0" borderId="96" xfId="2" applyFont="1" applyBorder="1"/>
    <xf numFmtId="4" fontId="10" fillId="0" borderId="95" xfId="2" applyNumberFormat="1" applyFont="1" applyFill="1" applyBorder="1" applyAlignment="1">
      <alignment horizontal="center" vertical="top" wrapText="1"/>
    </xf>
    <xf numFmtId="0" fontId="10" fillId="0" borderId="0" xfId="20" applyFont="1" applyAlignment="1">
      <alignment vertical="top"/>
    </xf>
    <xf numFmtId="0" fontId="10" fillId="0" borderId="0" xfId="20" applyFont="1" applyBorder="1" applyAlignment="1">
      <alignment vertical="top"/>
    </xf>
    <xf numFmtId="0" fontId="10" fillId="0" borderId="95" xfId="2" applyFont="1" applyBorder="1"/>
    <xf numFmtId="4" fontId="10" fillId="3" borderId="31" xfId="20" applyNumberFormat="1" applyFont="1" applyFill="1" applyBorder="1"/>
    <xf numFmtId="0" fontId="10" fillId="0" borderId="51" xfId="2" applyFont="1" applyBorder="1" applyAlignment="1">
      <alignment horizontal="center"/>
    </xf>
    <xf numFmtId="0" fontId="10" fillId="0" borderId="30" xfId="2" applyFont="1" applyBorder="1"/>
    <xf numFmtId="4" fontId="10" fillId="12" borderId="31" xfId="20" applyNumberFormat="1" applyFont="1" applyFill="1" applyBorder="1"/>
    <xf numFmtId="4" fontId="10" fillId="4" borderId="31" xfId="20" applyNumberFormat="1" applyFont="1" applyFill="1" applyBorder="1"/>
    <xf numFmtId="4" fontId="10" fillId="0" borderId="97" xfId="2" applyNumberFormat="1" applyFont="1" applyFill="1" applyBorder="1" applyAlignment="1">
      <alignment horizontal="center" vertical="center" wrapText="1"/>
    </xf>
    <xf numFmtId="4" fontId="35" fillId="3" borderId="31" xfId="20" applyNumberFormat="1" applyFont="1" applyFill="1" applyBorder="1"/>
    <xf numFmtId="0" fontId="35" fillId="0" borderId="29" xfId="2" applyFont="1" applyBorder="1" applyAlignment="1">
      <alignment horizontal="center"/>
    </xf>
    <xf numFmtId="49" fontId="35" fillId="0" borderId="29" xfId="2" applyNumberFormat="1" applyFont="1" applyBorder="1" applyAlignment="1">
      <alignment horizontal="center"/>
    </xf>
    <xf numFmtId="0" fontId="35" fillId="0" borderId="29" xfId="2" applyFont="1" applyBorder="1"/>
    <xf numFmtId="4" fontId="35" fillId="0" borderId="97" xfId="20" applyNumberFormat="1" applyFont="1" applyFill="1" applyBorder="1" applyAlignment="1">
      <alignment horizontal="center"/>
    </xf>
    <xf numFmtId="4" fontId="46" fillId="3" borderId="31" xfId="20" applyNumberFormat="1" applyFont="1" applyFill="1" applyBorder="1"/>
    <xf numFmtId="0" fontId="46" fillId="0" borderId="29" xfId="2" applyFont="1" applyBorder="1" applyAlignment="1">
      <alignment horizontal="center"/>
    </xf>
    <xf numFmtId="0" fontId="46" fillId="0" borderId="19" xfId="19" applyFont="1" applyFill="1" applyBorder="1" applyAlignment="1">
      <alignment vertical="center" wrapText="1"/>
    </xf>
    <xf numFmtId="4" fontId="46" fillId="12" borderId="31" xfId="20" applyNumberFormat="1" applyFont="1" applyFill="1" applyBorder="1"/>
    <xf numFmtId="4" fontId="46" fillId="4" borderId="31" xfId="20" applyNumberFormat="1" applyFont="1" applyFill="1" applyBorder="1"/>
    <xf numFmtId="4" fontId="46" fillId="0" borderId="97" xfId="20" applyNumberFormat="1" applyFont="1" applyFill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0" fillId="0" borderId="19" xfId="2" applyFont="1" applyBorder="1"/>
    <xf numFmtId="0" fontId="10" fillId="0" borderId="0" xfId="19" applyFont="1" applyFill="1" applyBorder="1" applyAlignment="1">
      <alignment vertical="center" wrapText="1"/>
    </xf>
    <xf numFmtId="4" fontId="14" fillId="0" borderId="0" xfId="35" applyNumberFormat="1" applyFont="1" applyFill="1" applyBorder="1" applyAlignment="1">
      <alignment horizontal="right" vertical="center"/>
    </xf>
    <xf numFmtId="0" fontId="14" fillId="0" borderId="0" xfId="27" applyFont="1" applyFill="1" applyBorder="1" applyAlignment="1">
      <alignment vertical="center" wrapText="1"/>
    </xf>
    <xf numFmtId="4" fontId="14" fillId="0" borderId="0" xfId="36" applyNumberFormat="1" applyFont="1" applyFill="1" applyBorder="1" applyAlignment="1">
      <alignment vertical="center"/>
    </xf>
    <xf numFmtId="0" fontId="10" fillId="0" borderId="0" xfId="27" applyFont="1" applyFill="1" applyBorder="1" applyAlignment="1">
      <alignment vertical="center" wrapText="1"/>
    </xf>
    <xf numFmtId="4" fontId="10" fillId="0" borderId="0" xfId="36" applyNumberFormat="1" applyFont="1" applyFill="1" applyBorder="1" applyAlignment="1">
      <alignment horizontal="right" vertical="center"/>
    </xf>
    <xf numFmtId="0" fontId="10" fillId="0" borderId="125" xfId="20" applyFont="1" applyBorder="1" applyAlignment="1">
      <alignment horizontal="center"/>
    </xf>
    <xf numFmtId="0" fontId="10" fillId="0" borderId="125" xfId="20" applyFont="1" applyBorder="1"/>
    <xf numFmtId="0" fontId="10" fillId="0" borderId="0" xfId="20" applyFont="1" applyBorder="1" applyAlignment="1">
      <alignment horizontal="left" wrapText="1"/>
    </xf>
    <xf numFmtId="0" fontId="39" fillId="0" borderId="93" xfId="2" applyFont="1" applyBorder="1" applyAlignment="1">
      <alignment horizontal="center" vertical="center" wrapText="1"/>
    </xf>
    <xf numFmtId="0" fontId="35" fillId="0" borderId="17" xfId="20" applyFont="1" applyBorder="1" applyAlignment="1">
      <alignment horizontal="center" vertical="center"/>
    </xf>
    <xf numFmtId="0" fontId="35" fillId="0" borderId="7" xfId="2" applyFont="1" applyFill="1" applyBorder="1" applyAlignment="1">
      <alignment vertical="center"/>
    </xf>
    <xf numFmtId="4" fontId="35" fillId="0" borderId="94" xfId="2" applyNumberFormat="1" applyFont="1" applyFill="1" applyBorder="1" applyAlignment="1">
      <alignment horizontal="center" vertical="center"/>
    </xf>
    <xf numFmtId="0" fontId="10" fillId="0" borderId="18" xfId="20" applyFont="1" applyBorder="1" applyAlignment="1">
      <alignment horizontal="center"/>
    </xf>
    <xf numFmtId="0" fontId="8" fillId="0" borderId="0" xfId="7" applyFont="1" applyFill="1" applyBorder="1" applyAlignment="1">
      <alignment horizontal="left" vertical="center" wrapText="1"/>
    </xf>
    <xf numFmtId="4" fontId="8" fillId="0" borderId="0" xfId="7" applyNumberFormat="1" applyFont="1" applyFill="1" applyBorder="1" applyAlignment="1">
      <alignment horizontal="right" vertical="center"/>
    </xf>
    <xf numFmtId="164" fontId="10" fillId="12" borderId="21" xfId="2" applyNumberFormat="1" applyFont="1" applyFill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4" fontId="10" fillId="0" borderId="0" xfId="2" applyNumberFormat="1" applyFont="1" applyFill="1" applyBorder="1"/>
    <xf numFmtId="4" fontId="49" fillId="0" borderId="4" xfId="2" applyNumberFormat="1" applyFont="1" applyFill="1" applyBorder="1" applyAlignment="1">
      <alignment horizontal="center" vertical="center" wrapText="1"/>
    </xf>
    <xf numFmtId="4" fontId="35" fillId="0" borderId="97" xfId="2" applyNumberFormat="1" applyFont="1" applyFill="1" applyBorder="1" applyAlignment="1">
      <alignment horizontal="center" vertical="center"/>
    </xf>
    <xf numFmtId="49" fontId="77" fillId="0" borderId="29" xfId="2" applyNumberFormat="1" applyFont="1" applyBorder="1" applyAlignment="1">
      <alignment horizontal="center" vertical="center"/>
    </xf>
    <xf numFmtId="4" fontId="10" fillId="12" borderId="35" xfId="2" applyNumberFormat="1" applyFont="1" applyFill="1" applyBorder="1" applyAlignment="1">
      <alignment vertical="center"/>
    </xf>
    <xf numFmtId="4" fontId="10" fillId="4" borderId="35" xfId="2" applyNumberFormat="1" applyFont="1" applyFill="1" applyBorder="1" applyAlignment="1">
      <alignment vertical="center"/>
    </xf>
    <xf numFmtId="4" fontId="10" fillId="0" borderId="96" xfId="2" applyNumberFormat="1" applyFont="1" applyFill="1" applyBorder="1" applyAlignment="1">
      <alignment horizontal="center" vertical="center"/>
    </xf>
    <xf numFmtId="0" fontId="8" fillId="0" borderId="69" xfId="12" applyFont="1" applyBorder="1" applyAlignment="1">
      <alignment horizontal="center" vertical="center"/>
    </xf>
    <xf numFmtId="49" fontId="8" fillId="0" borderId="77" xfId="12" applyNumberFormat="1" applyFont="1" applyBorder="1" applyAlignment="1">
      <alignment horizontal="center" vertical="center"/>
    </xf>
    <xf numFmtId="4" fontId="8" fillId="12" borderId="21" xfId="13" applyNumberFormat="1" applyFont="1" applyFill="1" applyBorder="1" applyAlignment="1">
      <alignment vertical="center"/>
    </xf>
    <xf numFmtId="4" fontId="8" fillId="4" borderId="21" xfId="13" applyNumberFormat="1" applyFont="1" applyFill="1" applyBorder="1" applyAlignment="1">
      <alignment vertical="center"/>
    </xf>
    <xf numFmtId="4" fontId="13" fillId="0" borderId="95" xfId="13" applyNumberFormat="1" applyFont="1" applyFill="1" applyBorder="1" applyAlignment="1">
      <alignment horizontal="center" vertical="center"/>
    </xf>
    <xf numFmtId="0" fontId="35" fillId="0" borderId="28" xfId="20" applyFont="1" applyBorder="1" applyAlignment="1">
      <alignment horizontal="center" vertical="center"/>
    </xf>
    <xf numFmtId="0" fontId="8" fillId="0" borderId="52" xfId="12" applyFont="1" applyBorder="1" applyAlignment="1">
      <alignment horizontal="center" vertical="center"/>
    </xf>
    <xf numFmtId="49" fontId="8" fillId="0" borderId="19" xfId="12" applyNumberFormat="1" applyFont="1" applyBorder="1" applyAlignment="1">
      <alignment horizontal="center" vertical="center"/>
    </xf>
    <xf numFmtId="4" fontId="8" fillId="12" borderId="31" xfId="13" applyNumberFormat="1" applyFont="1" applyFill="1" applyBorder="1" applyAlignment="1">
      <alignment vertical="center"/>
    </xf>
    <xf numFmtId="4" fontId="8" fillId="4" borderId="31" xfId="13" applyNumberFormat="1" applyFont="1" applyFill="1" applyBorder="1" applyAlignment="1">
      <alignment vertical="center"/>
    </xf>
    <xf numFmtId="4" fontId="7" fillId="0" borderId="97" xfId="13" applyNumberFormat="1" applyFont="1" applyFill="1" applyBorder="1" applyAlignment="1">
      <alignment horizontal="center" vertical="center"/>
    </xf>
    <xf numFmtId="49" fontId="8" fillId="0" borderId="29" xfId="12" applyNumberFormat="1" applyFont="1" applyBorder="1" applyAlignment="1">
      <alignment horizontal="center" vertical="center"/>
    </xf>
    <xf numFmtId="4" fontId="8" fillId="3" borderId="14" xfId="2" applyNumberFormat="1" applyFont="1" applyFill="1" applyBorder="1" applyAlignment="1">
      <alignment vertical="center"/>
    </xf>
    <xf numFmtId="0" fontId="8" fillId="0" borderId="11" xfId="12" applyFont="1" applyBorder="1" applyAlignment="1">
      <alignment horizontal="center" vertical="center"/>
    </xf>
    <xf numFmtId="49" fontId="8" fillId="0" borderId="13" xfId="12" applyNumberFormat="1" applyFont="1" applyBorder="1" applyAlignment="1">
      <alignment horizontal="center" vertical="center"/>
    </xf>
    <xf numFmtId="4" fontId="35" fillId="12" borderId="14" xfId="2" applyNumberFormat="1" applyFont="1" applyFill="1" applyBorder="1" applyAlignment="1">
      <alignment vertical="center"/>
    </xf>
    <xf numFmtId="4" fontId="35" fillId="0" borderId="91" xfId="2" applyNumberFormat="1" applyFont="1" applyFill="1" applyBorder="1" applyAlignment="1">
      <alignment horizontal="center" vertical="center"/>
    </xf>
    <xf numFmtId="4" fontId="10" fillId="0" borderId="10" xfId="20" applyNumberFormat="1" applyFont="1" applyFill="1" applyBorder="1" applyAlignment="1">
      <alignment horizontal="center" vertical="center" wrapText="1"/>
    </xf>
    <xf numFmtId="0" fontId="8" fillId="0" borderId="52" xfId="12" applyFont="1" applyBorder="1" applyAlignment="1">
      <alignment horizontal="center"/>
    </xf>
    <xf numFmtId="49" fontId="8" fillId="0" borderId="29" xfId="12" applyNumberFormat="1" applyFont="1" applyBorder="1" applyAlignment="1">
      <alignment horizontal="center"/>
    </xf>
    <xf numFmtId="4" fontId="8" fillId="12" borderId="31" xfId="2" applyNumberFormat="1" applyFont="1" applyFill="1" applyBorder="1"/>
    <xf numFmtId="4" fontId="8" fillId="0" borderId="32" xfId="2" applyNumberFormat="1" applyFont="1" applyFill="1" applyBorder="1" applyAlignment="1">
      <alignment horizontal="center"/>
    </xf>
    <xf numFmtId="0" fontId="10" fillId="0" borderId="28" xfId="2" applyFont="1" applyBorder="1" applyAlignment="1">
      <alignment horizontal="center" vertical="center"/>
    </xf>
    <xf numFmtId="4" fontId="10" fillId="12" borderId="31" xfId="2" applyNumberFormat="1" applyFont="1" applyFill="1" applyBorder="1" applyAlignment="1">
      <alignment vertical="center"/>
    </xf>
    <xf numFmtId="4" fontId="10" fillId="4" borderId="22" xfId="20" applyNumberFormat="1" applyFont="1" applyFill="1" applyBorder="1" applyAlignment="1">
      <alignment vertical="center"/>
    </xf>
    <xf numFmtId="49" fontId="10" fillId="0" borderId="22" xfId="20" applyNumberFormat="1" applyFont="1" applyFill="1" applyBorder="1" applyAlignment="1">
      <alignment vertical="center" wrapText="1"/>
    </xf>
    <xf numFmtId="4" fontId="8" fillId="12" borderId="49" xfId="2" applyNumberFormat="1" applyFont="1" applyFill="1" applyBorder="1" applyAlignment="1">
      <alignment horizontal="right" vertical="center" wrapText="1"/>
    </xf>
    <xf numFmtId="49" fontId="35" fillId="0" borderId="8" xfId="2" applyNumberFormat="1" applyFont="1" applyBorder="1" applyAlignment="1">
      <alignment horizontal="center" wrapText="1"/>
    </xf>
    <xf numFmtId="4" fontId="35" fillId="12" borderId="9" xfId="2" applyNumberFormat="1" applyFont="1" applyFill="1" applyBorder="1" applyAlignment="1"/>
    <xf numFmtId="4" fontId="35" fillId="4" borderId="9" xfId="2" applyNumberFormat="1" applyFont="1" applyFill="1" applyBorder="1" applyAlignment="1"/>
    <xf numFmtId="4" fontId="35" fillId="0" borderId="10" xfId="2" applyNumberFormat="1" applyFont="1" applyFill="1" applyBorder="1" applyAlignment="1">
      <alignment horizontal="center"/>
    </xf>
    <xf numFmtId="4" fontId="10" fillId="3" borderId="54" xfId="2" applyNumberFormat="1" applyFont="1" applyFill="1" applyBorder="1" applyAlignment="1">
      <alignment vertical="center"/>
    </xf>
    <xf numFmtId="4" fontId="8" fillId="0" borderId="0" xfId="35" applyNumberFormat="1" applyFont="1" applyFill="1" applyBorder="1" applyAlignment="1">
      <alignment horizontal="right" vertical="center"/>
    </xf>
    <xf numFmtId="49" fontId="46" fillId="0" borderId="19" xfId="2" applyNumberFormat="1" applyFont="1" applyBorder="1" applyAlignment="1">
      <alignment horizontal="center" vertical="center" wrapText="1"/>
    </xf>
    <xf numFmtId="4" fontId="10" fillId="3" borderId="108" xfId="2" applyNumberFormat="1" applyFont="1" applyFill="1" applyBorder="1" applyAlignment="1">
      <alignment vertical="center"/>
    </xf>
    <xf numFmtId="49" fontId="10" fillId="0" borderId="24" xfId="2" applyNumberFormat="1" applyFont="1" applyBorder="1" applyAlignment="1">
      <alignment horizontal="center" vertical="center" wrapText="1"/>
    </xf>
    <xf numFmtId="4" fontId="10" fillId="12" borderId="49" xfId="2" applyNumberFormat="1" applyFont="1" applyFill="1" applyBorder="1" applyAlignment="1">
      <alignment vertical="center"/>
    </xf>
    <xf numFmtId="4" fontId="10" fillId="4" borderId="49" xfId="2" applyNumberFormat="1" applyFont="1" applyFill="1" applyBorder="1" applyAlignment="1">
      <alignment vertical="center"/>
    </xf>
    <xf numFmtId="0" fontId="8" fillId="0" borderId="0" xfId="4" applyFont="1" applyAlignment="1">
      <alignment horizontal="right"/>
    </xf>
    <xf numFmtId="4" fontId="39" fillId="0" borderId="4" xfId="4" applyNumberFormat="1" applyFont="1" applyFill="1" applyBorder="1" applyAlignment="1">
      <alignment horizontal="right" vertical="center"/>
    </xf>
    <xf numFmtId="0" fontId="39" fillId="0" borderId="2" xfId="4" applyFont="1" applyFill="1" applyBorder="1" applyAlignment="1">
      <alignment horizontal="center" vertical="center"/>
    </xf>
    <xf numFmtId="49" fontId="10" fillId="0" borderId="126" xfId="4" applyNumberFormat="1" applyFont="1" applyBorder="1" applyAlignment="1">
      <alignment horizontal="center" vertical="center"/>
    </xf>
    <xf numFmtId="4" fontId="10" fillId="12" borderId="31" xfId="4" applyNumberFormat="1" applyFont="1" applyFill="1" applyBorder="1" applyAlignment="1">
      <alignment horizontal="center" vertical="center" textRotation="90" wrapText="1"/>
    </xf>
    <xf numFmtId="4" fontId="10" fillId="4" borderId="31" xfId="4" applyNumberFormat="1" applyFont="1" applyFill="1" applyBorder="1" applyAlignment="1">
      <alignment vertical="center"/>
    </xf>
    <xf numFmtId="0" fontId="8" fillId="0" borderId="0" xfId="27" applyFont="1" applyFill="1" applyBorder="1" applyAlignment="1">
      <alignment vertical="center"/>
    </xf>
    <xf numFmtId="4" fontId="46" fillId="0" borderId="0" xfId="29" applyNumberFormat="1" applyFont="1" applyBorder="1" applyAlignment="1">
      <alignment vertical="center"/>
    </xf>
    <xf numFmtId="49" fontId="10" fillId="0" borderId="150" xfId="4" applyNumberFormat="1" applyFont="1" applyBorder="1" applyAlignment="1">
      <alignment horizontal="center" vertical="center"/>
    </xf>
    <xf numFmtId="4" fontId="10" fillId="12" borderId="21" xfId="4" applyNumberFormat="1" applyFont="1" applyFill="1" applyBorder="1" applyAlignment="1">
      <alignment horizontal="center" vertical="center" textRotation="90" wrapText="1"/>
    </xf>
    <xf numFmtId="4" fontId="10" fillId="4" borderId="21" xfId="4" applyNumberFormat="1" applyFont="1" applyFill="1" applyBorder="1" applyAlignment="1">
      <alignment vertical="center"/>
    </xf>
    <xf numFmtId="0" fontId="46" fillId="0" borderId="0" xfId="29" applyFont="1" applyBorder="1" applyAlignment="1">
      <alignment vertical="center"/>
    </xf>
    <xf numFmtId="49" fontId="10" fillId="0" borderId="114" xfId="4" applyNumberFormat="1" applyFont="1" applyBorder="1" applyAlignment="1">
      <alignment horizontal="center" vertical="center"/>
    </xf>
    <xf numFmtId="4" fontId="10" fillId="3" borderId="49" xfId="4" applyNumberFormat="1" applyFont="1" applyFill="1" applyBorder="1" applyAlignment="1">
      <alignment vertical="center" wrapText="1"/>
    </xf>
    <xf numFmtId="49" fontId="10" fillId="0" borderId="129" xfId="4" applyNumberFormat="1" applyFont="1" applyBorder="1" applyAlignment="1">
      <alignment horizontal="center" vertical="center"/>
    </xf>
    <xf numFmtId="4" fontId="10" fillId="12" borderId="14" xfId="4" applyNumberFormat="1" applyFont="1" applyFill="1" applyBorder="1" applyAlignment="1">
      <alignment horizontal="center" vertical="center" textRotation="90" wrapText="1"/>
    </xf>
    <xf numFmtId="4" fontId="10" fillId="4" borderId="49" xfId="4" applyNumberFormat="1" applyFont="1" applyFill="1" applyBorder="1" applyAlignment="1">
      <alignment vertical="center"/>
    </xf>
    <xf numFmtId="4" fontId="10" fillId="0" borderId="151" xfId="2" applyNumberFormat="1" applyFont="1" applyFill="1" applyBorder="1" applyAlignment="1">
      <alignment horizontal="center" vertical="center"/>
    </xf>
    <xf numFmtId="4" fontId="10" fillId="0" borderId="0" xfId="2" applyNumberFormat="1" applyFont="1" applyBorder="1" applyAlignment="1">
      <alignment horizontal="left" vertical="center" wrapText="1"/>
    </xf>
    <xf numFmtId="49" fontId="10" fillId="0" borderId="118" xfId="12" applyNumberFormat="1" applyFont="1" applyBorder="1" applyAlignment="1">
      <alignment horizontal="center"/>
    </xf>
    <xf numFmtId="0" fontId="10" fillId="0" borderId="146" xfId="12" applyFont="1" applyBorder="1"/>
    <xf numFmtId="49" fontId="35" fillId="0" borderId="0" xfId="12" applyNumberFormat="1" applyFont="1" applyBorder="1" applyAlignment="1">
      <alignment horizontal="center"/>
    </xf>
    <xf numFmtId="0" fontId="35" fillId="0" borderId="0" xfId="12" applyFont="1" applyBorder="1"/>
    <xf numFmtId="4" fontId="10" fillId="3" borderId="4" xfId="20" applyNumberFormat="1" applyFont="1" applyFill="1" applyBorder="1" applyAlignment="1">
      <alignment vertical="center" wrapText="1"/>
    </xf>
    <xf numFmtId="0" fontId="10" fillId="0" borderId="147" xfId="2" applyFont="1" applyFill="1" applyBorder="1" applyAlignment="1">
      <alignment horizontal="center" vertical="center" wrapText="1"/>
    </xf>
    <xf numFmtId="49" fontId="10" fillId="0" borderId="93" xfId="2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4" borderId="1" xfId="20" applyNumberFormat="1" applyFont="1" applyFill="1" applyBorder="1" applyAlignment="1">
      <alignment vertical="center" wrapText="1"/>
    </xf>
    <xf numFmtId="0" fontId="10" fillId="0" borderId="4" xfId="20" applyFont="1" applyFill="1" applyBorder="1" applyAlignment="1">
      <alignment vertical="center" wrapText="1"/>
    </xf>
    <xf numFmtId="49" fontId="10" fillId="0" borderId="29" xfId="2" applyNumberFormat="1" applyFont="1" applyFill="1" applyBorder="1" applyAlignment="1">
      <alignment horizontal="center" vertical="center" wrapText="1"/>
    </xf>
    <xf numFmtId="0" fontId="10" fillId="0" borderId="57" xfId="20" applyFont="1" applyBorder="1" applyAlignment="1">
      <alignment horizontal="center"/>
    </xf>
    <xf numFmtId="0" fontId="25" fillId="0" borderId="0" xfId="20" applyFont="1" applyFill="1" applyBorder="1" applyAlignment="1">
      <alignment vertical="center"/>
    </xf>
    <xf numFmtId="4" fontId="10" fillId="3" borderId="9" xfId="2" applyNumberFormat="1" applyFont="1" applyFill="1" applyBorder="1" applyAlignment="1">
      <alignment vertical="center" wrapText="1"/>
    </xf>
    <xf numFmtId="49" fontId="10" fillId="0" borderId="8" xfId="2" applyNumberFormat="1" applyFont="1" applyFill="1" applyBorder="1" applyAlignment="1">
      <alignment horizontal="center" vertical="center" wrapText="1"/>
    </xf>
    <xf numFmtId="4" fontId="10" fillId="12" borderId="9" xfId="2" applyNumberFormat="1" applyFont="1" applyFill="1" applyBorder="1" applyAlignment="1">
      <alignment vertical="center" wrapText="1"/>
    </xf>
    <xf numFmtId="4" fontId="10" fillId="4" borderId="9" xfId="2" applyNumberFormat="1" applyFont="1" applyFill="1" applyBorder="1" applyAlignment="1">
      <alignment vertical="center" wrapText="1"/>
    </xf>
    <xf numFmtId="49" fontId="10" fillId="0" borderId="13" xfId="2" applyNumberFormat="1" applyFont="1" applyFill="1" applyBorder="1" applyAlignment="1">
      <alignment horizontal="center" vertical="center" wrapText="1"/>
    </xf>
    <xf numFmtId="0" fontId="10" fillId="0" borderId="38" xfId="20" applyFont="1" applyBorder="1" applyAlignment="1">
      <alignment horizontal="center"/>
    </xf>
    <xf numFmtId="0" fontId="10" fillId="0" borderId="8" xfId="2" applyFont="1" applyBorder="1" applyAlignment="1">
      <alignment horizontal="left" vertical="center" wrapText="1"/>
    </xf>
    <xf numFmtId="49" fontId="10" fillId="0" borderId="71" xfId="12" applyNumberFormat="1" applyFont="1" applyBorder="1" applyAlignment="1">
      <alignment horizontal="center"/>
    </xf>
    <xf numFmtId="0" fontId="10" fillId="0" borderId="72" xfId="12" applyFont="1" applyBorder="1"/>
    <xf numFmtId="4" fontId="10" fillId="3" borderId="101" xfId="2" applyNumberFormat="1" applyFont="1" applyFill="1" applyBorder="1" applyAlignment="1">
      <alignment horizontal="right" vertical="center" wrapText="1"/>
    </xf>
    <xf numFmtId="4" fontId="8" fillId="3" borderId="6" xfId="20" applyNumberFormat="1" applyFont="1" applyFill="1" applyBorder="1" applyAlignment="1">
      <alignment vertical="center"/>
    </xf>
    <xf numFmtId="49" fontId="10" fillId="0" borderId="0" xfId="23" applyNumberFormat="1" applyFont="1" applyFill="1" applyBorder="1" applyAlignment="1">
      <alignment horizontal="center" vertical="center"/>
    </xf>
    <xf numFmtId="4" fontId="10" fillId="3" borderId="28" xfId="23" applyNumberFormat="1" applyFont="1" applyFill="1" applyBorder="1" applyAlignment="1">
      <alignment vertical="center"/>
    </xf>
    <xf numFmtId="0" fontId="10" fillId="0" borderId="101" xfId="20" applyFont="1" applyFill="1" applyBorder="1" applyAlignment="1">
      <alignment horizontal="center" vertical="center" wrapText="1"/>
    </xf>
    <xf numFmtId="4" fontId="27" fillId="12" borderId="9" xfId="20" applyNumberFormat="1" applyFont="1" applyFill="1" applyBorder="1" applyAlignment="1">
      <alignment vertical="center"/>
    </xf>
    <xf numFmtId="4" fontId="46" fillId="0" borderId="122" xfId="7" applyNumberFormat="1" applyFont="1" applyFill="1" applyBorder="1" applyAlignment="1">
      <alignment vertical="center" wrapText="1"/>
    </xf>
    <xf numFmtId="0" fontId="27" fillId="0" borderId="23" xfId="2" applyFont="1" applyBorder="1" applyAlignment="1">
      <alignment horizontal="center" vertical="center"/>
    </xf>
    <xf numFmtId="49" fontId="27" fillId="0" borderId="24" xfId="2" applyNumberFormat="1" applyFont="1" applyBorder="1" applyAlignment="1">
      <alignment horizontal="center" vertical="center"/>
    </xf>
    <xf numFmtId="4" fontId="28" fillId="0" borderId="27" xfId="20" applyNumberFormat="1" applyFont="1" applyFill="1" applyBorder="1" applyAlignment="1">
      <alignment horizontal="center" vertical="center" wrapText="1"/>
    </xf>
    <xf numFmtId="49" fontId="10" fillId="11" borderId="19" xfId="21" applyNumberFormat="1" applyFont="1" applyFill="1" applyBorder="1" applyAlignment="1">
      <alignment horizontal="center" vertical="center"/>
    </xf>
    <xf numFmtId="0" fontId="35" fillId="0" borderId="30" xfId="2" applyFont="1" applyBorder="1" applyAlignment="1">
      <alignment vertical="center"/>
    </xf>
    <xf numFmtId="0" fontId="10" fillId="11" borderId="30" xfId="21" applyFont="1" applyFill="1" applyBorder="1" applyAlignment="1">
      <alignment vertical="center" wrapText="1"/>
    </xf>
    <xf numFmtId="0" fontId="10" fillId="0" borderId="25" xfId="2" applyFont="1" applyBorder="1" applyAlignment="1">
      <alignment vertical="center"/>
    </xf>
    <xf numFmtId="4" fontId="27" fillId="3" borderId="108" xfId="20" applyNumberFormat="1" applyFont="1" applyFill="1" applyBorder="1" applyAlignment="1">
      <alignment vertical="center"/>
    </xf>
    <xf numFmtId="4" fontId="28" fillId="0" borderId="22" xfId="20" applyNumberFormat="1" applyFont="1" applyFill="1" applyBorder="1" applyAlignment="1">
      <alignment horizontal="center" vertical="center" wrapText="1"/>
    </xf>
    <xf numFmtId="0" fontId="27" fillId="0" borderId="95" xfId="2" applyFont="1" applyBorder="1" applyAlignment="1">
      <alignment vertical="center" wrapText="1"/>
    </xf>
    <xf numFmtId="4" fontId="46" fillId="3" borderId="54" xfId="20" applyNumberFormat="1" applyFont="1" applyFill="1" applyBorder="1" applyAlignment="1">
      <alignment vertical="center"/>
    </xf>
    <xf numFmtId="4" fontId="35" fillId="4" borderId="22" xfId="20" applyNumberFormat="1" applyFont="1" applyFill="1" applyBorder="1" applyAlignment="1">
      <alignment vertical="center"/>
    </xf>
    <xf numFmtId="4" fontId="35" fillId="4" borderId="32" xfId="20" applyNumberFormat="1" applyFont="1" applyFill="1" applyBorder="1" applyAlignment="1">
      <alignment vertical="center"/>
    </xf>
    <xf numFmtId="4" fontId="10" fillId="4" borderId="27" xfId="20" applyNumberFormat="1" applyFont="1" applyFill="1" applyBorder="1" applyAlignment="1">
      <alignment vertical="center"/>
    </xf>
    <xf numFmtId="4" fontId="27" fillId="4" borderId="22" xfId="20" applyNumberFormat="1" applyFont="1" applyFill="1" applyBorder="1" applyAlignment="1">
      <alignment vertical="center"/>
    </xf>
    <xf numFmtId="4" fontId="27" fillId="12" borderId="26" xfId="20" applyNumberFormat="1" applyFont="1" applyFill="1" applyBorder="1" applyAlignment="1">
      <alignment vertical="center"/>
    </xf>
    <xf numFmtId="0" fontId="46" fillId="0" borderId="18" xfId="2" applyFont="1" applyBorder="1" applyAlignment="1">
      <alignment horizontal="center" vertical="center"/>
    </xf>
    <xf numFmtId="4" fontId="46" fillId="12" borderId="21" xfId="20" applyNumberFormat="1" applyFont="1" applyFill="1" applyBorder="1" applyAlignment="1">
      <alignment vertical="center"/>
    </xf>
    <xf numFmtId="4" fontId="27" fillId="12" borderId="21" xfId="20" applyNumberFormat="1" applyFont="1" applyFill="1" applyBorder="1" applyAlignment="1">
      <alignment vertical="center"/>
    </xf>
    <xf numFmtId="4" fontId="10" fillId="3" borderId="11" xfId="20" applyNumberFormat="1" applyFont="1" applyFill="1" applyBorder="1" applyAlignment="1">
      <alignment vertical="center"/>
    </xf>
    <xf numFmtId="0" fontId="10" fillId="0" borderId="38" xfId="2" applyFont="1" applyBorder="1" applyAlignment="1">
      <alignment horizontal="center" vertical="center"/>
    </xf>
    <xf numFmtId="49" fontId="10" fillId="0" borderId="13" xfId="2" applyNumberFormat="1" applyFont="1" applyBorder="1" applyAlignment="1">
      <alignment horizontal="center" vertical="center"/>
    </xf>
    <xf numFmtId="0" fontId="10" fillId="0" borderId="91" xfId="2" applyFont="1" applyBorder="1" applyAlignment="1">
      <alignment vertical="center" wrapText="1"/>
    </xf>
    <xf numFmtId="4" fontId="10" fillId="12" borderId="11" xfId="20" applyNumberFormat="1" applyFont="1" applyFill="1" applyBorder="1" applyAlignment="1">
      <alignment vertical="center"/>
    </xf>
    <xf numFmtId="0" fontId="10" fillId="0" borderId="30" xfId="21" applyFont="1" applyBorder="1" applyAlignment="1">
      <alignment vertical="center" wrapText="1"/>
    </xf>
    <xf numFmtId="0" fontId="10" fillId="0" borderId="99" xfId="20" applyFont="1" applyBorder="1" applyAlignment="1">
      <alignment vertical="center"/>
    </xf>
    <xf numFmtId="0" fontId="10" fillId="3" borderId="35" xfId="20" applyFont="1" applyFill="1" applyBorder="1" applyAlignment="1">
      <alignment vertical="center"/>
    </xf>
    <xf numFmtId="0" fontId="10" fillId="0" borderId="52" xfId="2" applyFont="1" applyBorder="1" applyAlignment="1">
      <alignment horizontal="center" vertical="center"/>
    </xf>
    <xf numFmtId="0" fontId="10" fillId="0" borderId="108" xfId="2" applyFont="1" applyBorder="1" applyAlignment="1">
      <alignment horizontal="center" vertical="center"/>
    </xf>
    <xf numFmtId="49" fontId="8" fillId="0" borderId="0" xfId="21" applyNumberFormat="1" applyFont="1" applyFill="1" applyBorder="1" applyAlignment="1">
      <alignment horizontal="center" vertical="center"/>
    </xf>
    <xf numFmtId="49" fontId="10" fillId="0" borderId="44" xfId="23" applyNumberFormat="1" applyFont="1" applyFill="1" applyBorder="1" applyAlignment="1">
      <alignment horizontal="center" vertical="center"/>
    </xf>
    <xf numFmtId="4" fontId="24" fillId="4" borderId="21" xfId="20" applyNumberFormat="1" applyFont="1" applyFill="1" applyBorder="1" applyAlignment="1">
      <alignment vertical="center" wrapText="1"/>
    </xf>
    <xf numFmtId="49" fontId="10" fillId="0" borderId="48" xfId="2" applyNumberFormat="1" applyFont="1" applyFill="1" applyBorder="1" applyAlignment="1">
      <alignment horizontal="center" vertical="center"/>
    </xf>
    <xf numFmtId="49" fontId="10" fillId="0" borderId="51" xfId="2" applyNumberFormat="1" applyFont="1" applyFill="1" applyBorder="1" applyAlignment="1">
      <alignment horizontal="center" vertical="center"/>
    </xf>
    <xf numFmtId="0" fontId="10" fillId="0" borderId="0" xfId="20" applyFont="1" applyBorder="1" applyAlignment="1">
      <alignment horizontal="center" vertical="center"/>
    </xf>
    <xf numFmtId="49" fontId="10" fillId="0" borderId="53" xfId="2" applyNumberFormat="1" applyFont="1" applyFill="1" applyBorder="1" applyAlignment="1">
      <alignment horizontal="center" vertical="center"/>
    </xf>
    <xf numFmtId="49" fontId="10" fillId="0" borderId="58" xfId="2" applyNumberFormat="1" applyFont="1" applyFill="1" applyBorder="1" applyAlignment="1">
      <alignment horizontal="center" vertical="center"/>
    </xf>
    <xf numFmtId="49" fontId="10" fillId="0" borderId="13" xfId="2" applyNumberFormat="1" applyFont="1" applyFill="1" applyBorder="1" applyAlignment="1">
      <alignment horizontal="center" vertical="center"/>
    </xf>
    <xf numFmtId="0" fontId="10" fillId="0" borderId="30" xfId="9" applyFont="1" applyBorder="1" applyAlignment="1">
      <alignment vertical="center" wrapText="1"/>
    </xf>
    <xf numFmtId="0" fontId="10" fillId="0" borderId="20" xfId="9" applyFont="1" applyBorder="1" applyAlignment="1">
      <alignment vertical="center" wrapText="1"/>
    </xf>
    <xf numFmtId="0" fontId="10" fillId="0" borderId="122" xfId="21" applyFont="1" applyFill="1" applyBorder="1" applyAlignment="1">
      <alignment vertical="center" wrapText="1"/>
    </xf>
    <xf numFmtId="4" fontId="28" fillId="12" borderId="54" xfId="20" applyNumberFormat="1" applyFont="1" applyFill="1" applyBorder="1" applyAlignment="1">
      <alignment vertical="center" wrapText="1"/>
    </xf>
    <xf numFmtId="4" fontId="28" fillId="12" borderId="52" xfId="20" applyNumberFormat="1" applyFont="1" applyFill="1" applyBorder="1" applyAlignment="1">
      <alignment vertical="center" wrapText="1"/>
    </xf>
    <xf numFmtId="4" fontId="28" fillId="12" borderId="54" xfId="9" applyNumberFormat="1" applyFont="1" applyFill="1" applyBorder="1" applyAlignment="1">
      <alignment horizontal="right" vertical="center" wrapText="1"/>
    </xf>
    <xf numFmtId="4" fontId="24" fillId="12" borderId="54" xfId="9" applyNumberFormat="1" applyFont="1" applyFill="1" applyBorder="1" applyAlignment="1">
      <alignment horizontal="right" vertical="center" wrapText="1"/>
    </xf>
    <xf numFmtId="4" fontId="24" fillId="12" borderId="54" xfId="20" applyNumberFormat="1" applyFont="1" applyFill="1" applyBorder="1" applyAlignment="1">
      <alignment vertical="center" wrapText="1"/>
    </xf>
    <xf numFmtId="4" fontId="24" fillId="12" borderId="11" xfId="9" applyNumberFormat="1" applyFont="1" applyFill="1" applyBorder="1" applyAlignment="1">
      <alignment horizontal="right" vertical="center" wrapText="1"/>
    </xf>
    <xf numFmtId="4" fontId="24" fillId="4" borderId="49" xfId="20" applyNumberFormat="1" applyFont="1" applyFill="1" applyBorder="1" applyAlignment="1">
      <alignment vertical="center" wrapText="1"/>
    </xf>
    <xf numFmtId="4" fontId="35" fillId="3" borderId="6" xfId="12" applyNumberFormat="1" applyFont="1" applyFill="1" applyBorder="1" applyAlignment="1">
      <alignment vertical="center"/>
    </xf>
    <xf numFmtId="4" fontId="10" fillId="3" borderId="54" xfId="12" applyNumberFormat="1" applyFont="1" applyFill="1" applyBorder="1" applyAlignment="1">
      <alignment vertical="center"/>
    </xf>
    <xf numFmtId="4" fontId="35" fillId="3" borderId="54" xfId="12" applyNumberFormat="1" applyFont="1" applyFill="1" applyBorder="1" applyAlignment="1">
      <alignment vertical="center"/>
    </xf>
    <xf numFmtId="4" fontId="10" fillId="3" borderId="52" xfId="12" applyNumberFormat="1" applyFont="1" applyFill="1" applyBorder="1" applyAlignment="1">
      <alignment vertical="center"/>
    </xf>
    <xf numFmtId="4" fontId="35" fillId="3" borderId="52" xfId="20" applyNumberFormat="1" applyFont="1" applyFill="1" applyBorder="1" applyAlignment="1">
      <alignment vertical="center" wrapText="1"/>
    </xf>
    <xf numFmtId="4" fontId="10" fillId="3" borderId="101" xfId="20" applyNumberFormat="1" applyFont="1" applyFill="1" applyBorder="1" applyAlignment="1">
      <alignment horizontal="right" vertical="center"/>
    </xf>
    <xf numFmtId="0" fontId="35" fillId="0" borderId="65" xfId="2" applyFont="1" applyBorder="1" applyAlignment="1">
      <alignment horizontal="left" vertical="center"/>
    </xf>
    <xf numFmtId="49" fontId="10" fillId="0" borderId="63" xfId="12" applyNumberFormat="1" applyFont="1" applyBorder="1" applyAlignment="1">
      <alignment horizontal="center" vertical="center" wrapText="1"/>
    </xf>
    <xf numFmtId="0" fontId="10" fillId="0" borderId="61" xfId="12" applyFont="1" applyBorder="1" applyAlignment="1">
      <alignment vertical="center" wrapText="1"/>
    </xf>
    <xf numFmtId="0" fontId="10" fillId="0" borderId="75" xfId="12" applyFont="1" applyBorder="1" applyAlignment="1">
      <alignment horizontal="center" vertical="center" wrapText="1"/>
    </xf>
    <xf numFmtId="49" fontId="10" fillId="0" borderId="127" xfId="12" applyNumberFormat="1" applyFont="1" applyBorder="1" applyAlignment="1">
      <alignment horizontal="center" vertical="center" wrapText="1"/>
    </xf>
    <xf numFmtId="0" fontId="10" fillId="0" borderId="118" xfId="12" applyFont="1" applyBorder="1" applyAlignment="1">
      <alignment horizontal="center" vertical="center" wrapText="1"/>
    </xf>
    <xf numFmtId="0" fontId="10" fillId="0" borderId="69" xfId="12" applyFont="1" applyBorder="1" applyAlignment="1">
      <alignment horizontal="center" vertical="center" wrapText="1"/>
    </xf>
    <xf numFmtId="0" fontId="10" fillId="0" borderId="67" xfId="12" applyFont="1" applyBorder="1" applyAlignment="1">
      <alignment horizontal="center" vertical="center" wrapText="1"/>
    </xf>
    <xf numFmtId="0" fontId="57" fillId="0" borderId="57" xfId="22" applyFont="1" applyFill="1" applyBorder="1" applyAlignment="1">
      <alignment horizontal="left" vertical="center" wrapText="1"/>
    </xf>
    <xf numFmtId="0" fontId="57" fillId="0" borderId="0" xfId="22" applyFont="1" applyFill="1" applyBorder="1" applyAlignment="1">
      <alignment horizontal="left" vertical="center" wrapText="1"/>
    </xf>
    <xf numFmtId="4" fontId="46" fillId="0" borderId="0" xfId="30" applyNumberFormat="1" applyFont="1" applyFill="1" applyBorder="1"/>
    <xf numFmtId="49" fontId="10" fillId="0" borderId="0" xfId="20" applyNumberFormat="1" applyFont="1" applyFill="1" applyBorder="1"/>
    <xf numFmtId="49" fontId="10" fillId="0" borderId="57" xfId="20" applyNumberFormat="1" applyFont="1" applyBorder="1" applyAlignment="1">
      <alignment horizontal="center" vertical="center"/>
    </xf>
    <xf numFmtId="4" fontId="10" fillId="4" borderId="21" xfId="13" applyNumberFormat="1" applyFont="1" applyFill="1" applyBorder="1" applyAlignment="1">
      <alignment vertical="center" wrapText="1"/>
    </xf>
    <xf numFmtId="0" fontId="35" fillId="0" borderId="97" xfId="12" applyFont="1" applyFill="1" applyBorder="1" applyAlignment="1">
      <alignment vertical="center"/>
    </xf>
    <xf numFmtId="49" fontId="46" fillId="0" borderId="42" xfId="29" applyNumberFormat="1" applyFont="1" applyFill="1" applyBorder="1" applyAlignment="1">
      <alignment horizontal="center"/>
    </xf>
    <xf numFmtId="49" fontId="46" fillId="0" borderId="19" xfId="29" applyNumberFormat="1" applyFont="1" applyBorder="1" applyAlignment="1">
      <alignment horizontal="center" vertical="center"/>
    </xf>
    <xf numFmtId="49" fontId="46" fillId="0" borderId="19" xfId="29" applyNumberFormat="1" applyFont="1" applyFill="1" applyBorder="1" applyAlignment="1">
      <alignment horizontal="center" vertical="center"/>
    </xf>
    <xf numFmtId="49" fontId="46" fillId="0" borderId="24" xfId="29" applyNumberFormat="1" applyFont="1" applyFill="1" applyBorder="1" applyAlignment="1">
      <alignment horizontal="center" vertical="center"/>
    </xf>
    <xf numFmtId="4" fontId="35" fillId="3" borderId="31" xfId="12" applyNumberFormat="1" applyFont="1" applyFill="1" applyBorder="1"/>
    <xf numFmtId="4" fontId="46" fillId="3" borderId="35" xfId="29" applyNumberFormat="1" applyFont="1" applyFill="1" applyBorder="1"/>
    <xf numFmtId="4" fontId="46" fillId="3" borderId="21" xfId="29" applyNumberFormat="1" applyFont="1" applyFill="1" applyBorder="1" applyAlignment="1">
      <alignment vertical="center"/>
    </xf>
    <xf numFmtId="0" fontId="10" fillId="0" borderId="32" xfId="20" applyFont="1" applyBorder="1" applyAlignment="1">
      <alignment horizontal="center" vertical="center"/>
    </xf>
    <xf numFmtId="0" fontId="10" fillId="0" borderId="130" xfId="20" applyFont="1" applyBorder="1" applyAlignment="1">
      <alignment horizontal="center" vertical="center"/>
    </xf>
    <xf numFmtId="0" fontId="10" fillId="0" borderId="122" xfId="12" applyFont="1" applyFill="1" applyBorder="1" applyAlignment="1">
      <alignment vertical="center" wrapText="1"/>
    </xf>
    <xf numFmtId="0" fontId="10" fillId="0" borderId="102" xfId="20" applyFont="1" applyBorder="1" applyAlignment="1">
      <alignment horizontal="center" vertical="center"/>
    </xf>
    <xf numFmtId="4" fontId="8" fillId="0" borderId="22" xfId="12" applyNumberFormat="1" applyFont="1" applyFill="1" applyBorder="1" applyAlignment="1">
      <alignment vertical="center"/>
    </xf>
    <xf numFmtId="4" fontId="10" fillId="3" borderId="21" xfId="21" applyNumberFormat="1" applyFont="1" applyFill="1" applyBorder="1" applyAlignment="1">
      <alignment horizontal="right" vertical="center"/>
    </xf>
    <xf numFmtId="4" fontId="10" fillId="3" borderId="31" xfId="21" applyNumberFormat="1" applyFont="1" applyFill="1" applyBorder="1" applyAlignment="1">
      <alignment horizontal="right" vertical="center"/>
    </xf>
    <xf numFmtId="0" fontId="10" fillId="0" borderId="99" xfId="20" applyFont="1" applyBorder="1" applyAlignment="1">
      <alignment horizontal="left" vertical="center" wrapText="1"/>
    </xf>
    <xf numFmtId="4" fontId="27" fillId="4" borderId="21" xfId="12" applyNumberFormat="1" applyFont="1" applyFill="1" applyBorder="1"/>
    <xf numFmtId="49" fontId="10" fillId="0" borderId="8" xfId="20" applyNumberFormat="1" applyFont="1" applyBorder="1" applyAlignment="1">
      <alignment horizontal="center" vertical="center"/>
    </xf>
    <xf numFmtId="49" fontId="10" fillId="0" borderId="19" xfId="11" applyNumberFormat="1" applyFont="1" applyFill="1" applyBorder="1" applyAlignment="1">
      <alignment horizontal="center" vertical="center"/>
    </xf>
    <xf numFmtId="49" fontId="10" fillId="0" borderId="30" xfId="11" applyNumberFormat="1" applyFont="1" applyFill="1" applyBorder="1" applyAlignment="1">
      <alignment horizontal="center" vertical="center"/>
    </xf>
    <xf numFmtId="49" fontId="10" fillId="0" borderId="29" xfId="23" applyNumberFormat="1" applyFont="1" applyFill="1" applyBorder="1" applyAlignment="1">
      <alignment horizontal="center" vertical="center"/>
    </xf>
    <xf numFmtId="4" fontId="28" fillId="12" borderId="52" xfId="9" applyNumberFormat="1" applyFont="1" applyFill="1" applyBorder="1" applyAlignment="1">
      <alignment horizontal="right" vertical="center" wrapText="1"/>
    </xf>
    <xf numFmtId="4" fontId="46" fillId="0" borderId="0" xfId="13" applyNumberFormat="1" applyFont="1" applyFill="1" applyBorder="1"/>
    <xf numFmtId="0" fontId="35" fillId="0" borderId="46" xfId="13" applyFont="1" applyFill="1" applyBorder="1" applyAlignment="1">
      <alignment horizontal="center" vertical="center"/>
    </xf>
    <xf numFmtId="4" fontId="46" fillId="3" borderId="21" xfId="13" applyNumberFormat="1" applyFont="1" applyFill="1" applyBorder="1" applyAlignment="1">
      <alignment vertical="center"/>
    </xf>
    <xf numFmtId="4" fontId="46" fillId="3" borderId="49" xfId="13" applyNumberFormat="1" applyFont="1" applyFill="1" applyBorder="1" applyAlignment="1">
      <alignment vertical="center"/>
    </xf>
    <xf numFmtId="4" fontId="46" fillId="12" borderId="21" xfId="13" applyNumberFormat="1" applyFont="1" applyFill="1" applyBorder="1" applyAlignment="1">
      <alignment vertical="center"/>
    </xf>
    <xf numFmtId="4" fontId="46" fillId="12" borderId="49" xfId="13" applyNumberFormat="1" applyFont="1" applyFill="1" applyBorder="1" applyAlignment="1">
      <alignment vertical="center"/>
    </xf>
    <xf numFmtId="0" fontId="10" fillId="0" borderId="20" xfId="12" applyFont="1" applyBorder="1" applyAlignment="1">
      <alignment horizontal="left" vertical="center" wrapText="1"/>
    </xf>
    <xf numFmtId="4" fontId="35" fillId="4" borderId="31" xfId="20" applyNumberFormat="1" applyFont="1" applyFill="1" applyBorder="1" applyAlignment="1"/>
    <xf numFmtId="4" fontId="35" fillId="0" borderId="32" xfId="20" applyNumberFormat="1" applyFont="1" applyFill="1" applyBorder="1" applyAlignment="1">
      <alignment horizontal="center" wrapText="1"/>
    </xf>
    <xf numFmtId="4" fontId="46" fillId="3" borderId="26" xfId="20" applyNumberFormat="1" applyFont="1" applyFill="1" applyBorder="1" applyAlignment="1">
      <alignment vertical="center"/>
    </xf>
    <xf numFmtId="49" fontId="10" fillId="0" borderId="25" xfId="19" applyNumberFormat="1" applyFont="1" applyFill="1" applyBorder="1" applyAlignment="1">
      <alignment horizontal="center" vertical="center"/>
    </xf>
    <xf numFmtId="4" fontId="46" fillId="12" borderId="26" xfId="20" applyNumberFormat="1" applyFont="1" applyFill="1" applyBorder="1" applyAlignment="1">
      <alignment vertical="center"/>
    </xf>
    <xf numFmtId="4" fontId="8" fillId="0" borderId="27" xfId="20" applyNumberFormat="1" applyFont="1" applyFill="1" applyBorder="1" applyAlignment="1">
      <alignment horizontal="center" vertical="center" wrapText="1"/>
    </xf>
    <xf numFmtId="0" fontId="46" fillId="0" borderId="23" xfId="13" applyFont="1" applyFill="1" applyBorder="1" applyAlignment="1">
      <alignment horizontal="center" vertical="center"/>
    </xf>
    <xf numFmtId="49" fontId="10" fillId="11" borderId="41" xfId="14" applyNumberFormat="1" applyFont="1" applyFill="1" applyBorder="1" applyAlignment="1">
      <alignment horizontal="center" vertical="center"/>
    </xf>
    <xf numFmtId="4" fontId="35" fillId="3" borderId="94" xfId="14" applyNumberFormat="1" applyFont="1" applyFill="1" applyBorder="1"/>
    <xf numFmtId="4" fontId="35" fillId="3" borderId="97" xfId="14" applyNumberFormat="1" applyFont="1" applyFill="1" applyBorder="1" applyAlignment="1">
      <alignment vertical="center"/>
    </xf>
    <xf numFmtId="0" fontId="78" fillId="0" borderId="0" xfId="29" applyFont="1" applyAlignment="1">
      <alignment vertical="center"/>
    </xf>
    <xf numFmtId="49" fontId="10" fillId="0" borderId="122" xfId="19" applyNumberFormat="1" applyFont="1" applyFill="1" applyBorder="1" applyAlignment="1">
      <alignment horizontal="center" vertical="center"/>
    </xf>
    <xf numFmtId="4" fontId="39" fillId="0" borderId="29" xfId="9" applyNumberFormat="1" applyFont="1" applyFill="1" applyBorder="1" applyAlignment="1">
      <alignment vertical="center" wrapText="1"/>
    </xf>
    <xf numFmtId="49" fontId="10" fillId="0" borderId="57" xfId="20" applyNumberFormat="1" applyFont="1" applyBorder="1" applyAlignment="1">
      <alignment horizontal="center"/>
    </xf>
    <xf numFmtId="0" fontId="46" fillId="0" borderId="57" xfId="9" applyFont="1" applyFill="1" applyBorder="1" applyAlignment="1">
      <alignment horizontal="left" vertical="center" wrapText="1"/>
    </xf>
    <xf numFmtId="0" fontId="24" fillId="0" borderId="0" xfId="32" applyFont="1" applyFill="1"/>
    <xf numFmtId="4" fontId="28" fillId="3" borderId="21" xfId="20" applyNumberFormat="1" applyFont="1" applyFill="1" applyBorder="1" applyAlignment="1">
      <alignment vertical="center"/>
    </xf>
    <xf numFmtId="1" fontId="46" fillId="0" borderId="29" xfId="20" applyNumberFormat="1" applyFont="1" applyFill="1" applyBorder="1" applyAlignment="1">
      <alignment horizontal="center" vertical="center" wrapText="1"/>
    </xf>
    <xf numFmtId="4" fontId="28" fillId="4" borderId="31" xfId="18" applyNumberFormat="1" applyFont="1" applyFill="1" applyBorder="1" applyAlignment="1">
      <alignment vertical="center" wrapText="1"/>
    </xf>
    <xf numFmtId="0" fontId="29" fillId="0" borderId="20" xfId="21" applyFont="1" applyFill="1" applyBorder="1" applyAlignment="1">
      <alignment vertical="center" wrapText="1"/>
    </xf>
    <xf numFmtId="0" fontId="24" fillId="0" borderId="0" xfId="20" applyFont="1"/>
    <xf numFmtId="0" fontId="10" fillId="0" borderId="97" xfId="23" applyFont="1" applyFill="1" applyBorder="1" applyAlignment="1">
      <alignment vertical="center" wrapText="1"/>
    </xf>
    <xf numFmtId="0" fontId="10" fillId="0" borderId="95" xfId="23" applyFont="1" applyFill="1" applyBorder="1" applyAlignment="1">
      <alignment vertical="center" wrapText="1"/>
    </xf>
    <xf numFmtId="0" fontId="10" fillId="0" borderId="44" xfId="2" applyFont="1" applyFill="1" applyBorder="1" applyAlignment="1">
      <alignment horizontal="center" vertical="center" wrapText="1"/>
    </xf>
    <xf numFmtId="0" fontId="10" fillId="0" borderId="42" xfId="2" applyFont="1" applyFill="1" applyBorder="1" applyAlignment="1">
      <alignment horizontal="center" vertical="center" wrapText="1"/>
    </xf>
    <xf numFmtId="0" fontId="24" fillId="4" borderId="22" xfId="20" applyFont="1" applyFill="1" applyBorder="1"/>
    <xf numFmtId="0" fontId="24" fillId="4" borderId="102" xfId="20" applyFont="1" applyFill="1" applyBorder="1"/>
    <xf numFmtId="0" fontId="10" fillId="0" borderId="31" xfId="20" applyFont="1" applyBorder="1" applyAlignment="1">
      <alignment horizontal="center"/>
    </xf>
    <xf numFmtId="0" fontId="24" fillId="0" borderId="21" xfId="20" applyFont="1" applyBorder="1" applyAlignment="1">
      <alignment horizontal="center"/>
    </xf>
    <xf numFmtId="0" fontId="24" fillId="0" borderId="49" xfId="20" applyFont="1" applyBorder="1" applyAlignment="1">
      <alignment horizontal="center"/>
    </xf>
    <xf numFmtId="0" fontId="46" fillId="0" borderId="0" xfId="33" applyFont="1" applyFill="1" applyBorder="1" applyAlignment="1">
      <alignment horizontal="center" vertical="center"/>
    </xf>
    <xf numFmtId="0" fontId="10" fillId="0" borderId="130" xfId="2" applyFont="1" applyFill="1" applyBorder="1" applyAlignment="1">
      <alignment horizontal="center" vertical="center" wrapText="1"/>
    </xf>
    <xf numFmtId="0" fontId="10" fillId="0" borderId="19" xfId="19" applyFont="1" applyFill="1" applyBorder="1" applyAlignment="1">
      <alignment vertical="center" wrapText="1"/>
    </xf>
    <xf numFmtId="4" fontId="8" fillId="4" borderId="22" xfId="13" applyNumberFormat="1" applyFont="1" applyFill="1" applyBorder="1" applyAlignment="1">
      <alignment vertical="center"/>
    </xf>
    <xf numFmtId="0" fontId="8" fillId="0" borderId="18" xfId="20" applyFont="1" applyBorder="1" applyAlignment="1">
      <alignment horizontal="center"/>
    </xf>
    <xf numFmtId="49" fontId="8" fillId="0" borderId="19" xfId="2" applyNumberFormat="1" applyFont="1" applyBorder="1" applyAlignment="1">
      <alignment horizontal="center"/>
    </xf>
    <xf numFmtId="2" fontId="79" fillId="0" borderId="8" xfId="34" applyNumberFormat="1" applyFont="1" applyFill="1" applyBorder="1" applyAlignment="1">
      <alignment horizontal="left" vertical="center" wrapText="1"/>
    </xf>
    <xf numFmtId="164" fontId="8" fillId="12" borderId="21" xfId="2" applyNumberFormat="1" applyFont="1" applyFill="1" applyBorder="1" applyAlignment="1">
      <alignment horizontal="right"/>
    </xf>
    <xf numFmtId="4" fontId="8" fillId="4" borderId="21" xfId="2" applyNumberFormat="1" applyFont="1" applyFill="1" applyBorder="1"/>
    <xf numFmtId="4" fontId="8" fillId="0" borderId="95" xfId="2" applyNumberFormat="1" applyFont="1" applyFill="1" applyBorder="1" applyAlignment="1">
      <alignment horizontal="center" vertical="center" wrapText="1"/>
    </xf>
    <xf numFmtId="164" fontId="8" fillId="12" borderId="21" xfId="2" applyNumberFormat="1" applyFont="1" applyFill="1" applyBorder="1" applyAlignment="1">
      <alignment horizontal="right" vertical="center" wrapText="1"/>
    </xf>
    <xf numFmtId="4" fontId="8" fillId="12" borderId="26" xfId="2" applyNumberFormat="1" applyFont="1" applyFill="1" applyBorder="1" applyAlignment="1">
      <alignment vertical="center"/>
    </xf>
    <xf numFmtId="4" fontId="7" fillId="0" borderId="95" xfId="13" applyNumberFormat="1" applyFont="1" applyFill="1" applyBorder="1" applyAlignment="1">
      <alignment horizontal="center" vertical="center"/>
    </xf>
    <xf numFmtId="4" fontId="27" fillId="12" borderId="19" xfId="10" applyNumberFormat="1" applyFont="1" applyFill="1" applyBorder="1" applyAlignment="1">
      <alignment vertical="center" wrapText="1"/>
    </xf>
    <xf numFmtId="4" fontId="27" fillId="12" borderId="31" xfId="2" applyNumberFormat="1" applyFont="1" applyFill="1" applyBorder="1" applyAlignment="1">
      <alignment vertical="center"/>
    </xf>
    <xf numFmtId="4" fontId="27" fillId="4" borderId="31" xfId="2" applyNumberFormat="1" applyFont="1" applyFill="1" applyBorder="1" applyAlignment="1">
      <alignment vertical="center"/>
    </xf>
    <xf numFmtId="49" fontId="10" fillId="0" borderId="32" xfId="20" applyNumberFormat="1" applyFont="1" applyFill="1" applyBorder="1" applyAlignment="1">
      <alignment vertical="center" wrapText="1"/>
    </xf>
    <xf numFmtId="0" fontId="10" fillId="0" borderId="95" xfId="19" applyFont="1" applyFill="1" applyBorder="1" applyAlignment="1">
      <alignment vertical="center" wrapText="1"/>
    </xf>
    <xf numFmtId="0" fontId="27" fillId="0" borderId="0" xfId="20" applyFont="1" applyAlignment="1">
      <alignment horizontal="center"/>
    </xf>
    <xf numFmtId="0" fontId="27" fillId="0" borderId="0" xfId="29" applyFont="1" applyAlignment="1">
      <alignment vertical="center"/>
    </xf>
    <xf numFmtId="4" fontId="27" fillId="0" borderId="0" xfId="29" applyNumberFormat="1" applyFont="1" applyAlignment="1">
      <alignment vertical="center"/>
    </xf>
    <xf numFmtId="0" fontId="27" fillId="0" borderId="0" xfId="20" applyFont="1"/>
    <xf numFmtId="49" fontId="8" fillId="0" borderId="19" xfId="27" applyNumberFormat="1" applyFont="1" applyFill="1" applyBorder="1" applyAlignment="1">
      <alignment horizontal="center" vertical="center"/>
    </xf>
    <xf numFmtId="4" fontId="8" fillId="3" borderId="31" xfId="2" applyNumberFormat="1" applyFont="1" applyFill="1" applyBorder="1"/>
    <xf numFmtId="4" fontId="10" fillId="3" borderId="21" xfId="19" applyNumberFormat="1" applyFont="1" applyFill="1" applyBorder="1" applyAlignment="1">
      <alignment vertical="center"/>
    </xf>
    <xf numFmtId="4" fontId="10" fillId="3" borderId="26" xfId="19" applyNumberFormat="1" applyFont="1" applyFill="1" applyBorder="1" applyAlignment="1">
      <alignment vertical="center"/>
    </xf>
    <xf numFmtId="4" fontId="10" fillId="3" borderId="31" xfId="35" applyNumberFormat="1" applyFont="1" applyFill="1" applyBorder="1" applyAlignment="1">
      <alignment horizontal="right" vertical="center"/>
    </xf>
    <xf numFmtId="0" fontId="8" fillId="0" borderId="18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49" fontId="8" fillId="0" borderId="57" xfId="27" applyNumberFormat="1" applyFont="1" applyFill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49" fontId="27" fillId="0" borderId="29" xfId="2" applyNumberFormat="1" applyFont="1" applyBorder="1" applyAlignment="1">
      <alignment horizontal="center" vertical="center"/>
    </xf>
    <xf numFmtId="0" fontId="8" fillId="0" borderId="30" xfId="27" applyFont="1" applyFill="1" applyBorder="1" applyAlignment="1">
      <alignment vertical="center" wrapText="1"/>
    </xf>
    <xf numFmtId="0" fontId="10" fillId="0" borderId="20" xfId="19" applyFont="1" applyFill="1" applyBorder="1" applyAlignment="1">
      <alignment vertical="center" wrapText="1"/>
    </xf>
    <xf numFmtId="0" fontId="10" fillId="0" borderId="25" xfId="19" applyFont="1" applyFill="1" applyBorder="1" applyAlignment="1">
      <alignment vertical="center" wrapText="1"/>
    </xf>
    <xf numFmtId="0" fontId="27" fillId="0" borderId="30" xfId="27" applyFont="1" applyFill="1" applyBorder="1" applyAlignment="1">
      <alignment horizontal="left" vertical="center" wrapText="1"/>
    </xf>
    <xf numFmtId="4" fontId="10" fillId="12" borderId="21" xfId="19" applyNumberFormat="1" applyFont="1" applyFill="1" applyBorder="1" applyAlignment="1">
      <alignment vertical="center"/>
    </xf>
    <xf numFmtId="4" fontId="10" fillId="12" borderId="26" xfId="19" applyNumberFormat="1" applyFont="1" applyFill="1" applyBorder="1" applyAlignment="1">
      <alignment vertical="center"/>
    </xf>
    <xf numFmtId="4" fontId="8" fillId="4" borderId="31" xfId="2" applyNumberFormat="1" applyFont="1" applyFill="1" applyBorder="1"/>
    <xf numFmtId="0" fontId="8" fillId="0" borderId="12" xfId="27" applyFont="1" applyFill="1" applyBorder="1" applyAlignment="1">
      <alignment vertical="center" wrapText="1"/>
    </xf>
    <xf numFmtId="49" fontId="10" fillId="0" borderId="102" xfId="20" applyNumberFormat="1" applyFont="1" applyFill="1" applyBorder="1" applyAlignment="1">
      <alignment vertical="center" wrapText="1"/>
    </xf>
    <xf numFmtId="4" fontId="27" fillId="3" borderId="31" xfId="21" applyNumberFormat="1" applyFont="1" applyFill="1" applyBorder="1" applyAlignment="1">
      <alignment vertical="center"/>
    </xf>
    <xf numFmtId="4" fontId="8" fillId="3" borderId="31" xfId="35" applyNumberFormat="1" applyFont="1" applyFill="1" applyBorder="1" applyAlignment="1">
      <alignment horizontal="right" vertical="center"/>
    </xf>
    <xf numFmtId="4" fontId="8" fillId="3" borderId="14" xfId="35" applyNumberFormat="1" applyFont="1" applyFill="1" applyBorder="1" applyAlignment="1">
      <alignment horizontal="right" vertical="center"/>
    </xf>
    <xf numFmtId="0" fontId="39" fillId="0" borderId="14" xfId="20" applyFont="1" applyBorder="1" applyAlignment="1">
      <alignment horizontal="center" vertical="center"/>
    </xf>
    <xf numFmtId="4" fontId="8" fillId="12" borderId="21" xfId="2" applyNumberFormat="1" applyFont="1" applyFill="1" applyBorder="1" applyAlignment="1">
      <alignment horizontal="right" vertical="center" wrapText="1"/>
    </xf>
    <xf numFmtId="4" fontId="27" fillId="12" borderId="31" xfId="2" applyNumberFormat="1" applyFont="1" applyFill="1" applyBorder="1" applyAlignment="1">
      <alignment horizontal="right" vertical="center" wrapText="1"/>
    </xf>
    <xf numFmtId="0" fontId="10" fillId="0" borderId="51" xfId="2" applyFont="1" applyBorder="1" applyAlignment="1">
      <alignment horizontal="center" vertical="center" wrapText="1"/>
    </xf>
    <xf numFmtId="0" fontId="35" fillId="0" borderId="65" xfId="2" applyFont="1" applyBorder="1" applyAlignment="1">
      <alignment wrapText="1"/>
    </xf>
    <xf numFmtId="0" fontId="35" fillId="0" borderId="46" xfId="2" applyFont="1" applyBorder="1" applyAlignment="1">
      <alignment horizontal="center" wrapText="1"/>
    </xf>
    <xf numFmtId="4" fontId="35" fillId="3" borderId="45" xfId="2" applyNumberFormat="1" applyFont="1" applyFill="1" applyBorder="1" applyAlignment="1"/>
    <xf numFmtId="4" fontId="10" fillId="3" borderId="21" xfId="27" applyNumberFormat="1" applyFont="1" applyFill="1" applyBorder="1" applyAlignment="1">
      <alignment horizontal="right" vertical="center"/>
    </xf>
    <xf numFmtId="4" fontId="10" fillId="3" borderId="49" xfId="27" applyNumberFormat="1" applyFont="1" applyFill="1" applyBorder="1" applyAlignment="1">
      <alignment horizontal="right" vertical="center"/>
    </xf>
    <xf numFmtId="0" fontId="10" fillId="0" borderId="20" xfId="27" applyFont="1" applyFill="1" applyBorder="1" applyAlignment="1">
      <alignment vertical="center" wrapText="1"/>
    </xf>
    <xf numFmtId="4" fontId="10" fillId="3" borderId="26" xfId="27" applyNumberFormat="1" applyFont="1" applyFill="1" applyBorder="1" applyAlignment="1">
      <alignment horizontal="right" vertical="center"/>
    </xf>
    <xf numFmtId="0" fontId="10" fillId="0" borderId="53" xfId="2" applyFont="1" applyBorder="1" applyAlignment="1">
      <alignment horizontal="center" vertical="center" wrapText="1"/>
    </xf>
    <xf numFmtId="0" fontId="28" fillId="0" borderId="0" xfId="20" applyFont="1" applyAlignment="1">
      <alignment vertical="center"/>
    </xf>
    <xf numFmtId="0" fontId="28" fillId="0" borderId="0" xfId="20" applyFont="1" applyBorder="1" applyAlignment="1">
      <alignment vertical="center"/>
    </xf>
    <xf numFmtId="0" fontId="10" fillId="0" borderId="29" xfId="27" applyFont="1" applyFill="1" applyBorder="1" applyAlignment="1">
      <alignment vertical="center"/>
    </xf>
    <xf numFmtId="0" fontId="27" fillId="0" borderId="29" xfId="2" applyFont="1" applyBorder="1" applyAlignment="1">
      <alignment horizontal="center" vertical="center" wrapText="1"/>
    </xf>
    <xf numFmtId="0" fontId="27" fillId="0" borderId="29" xfId="27" applyFont="1" applyFill="1" applyBorder="1" applyAlignment="1">
      <alignment horizontal="left" vertical="center"/>
    </xf>
    <xf numFmtId="4" fontId="27" fillId="12" borderId="31" xfId="4" applyNumberFormat="1" applyFont="1" applyFill="1" applyBorder="1" applyAlignment="1">
      <alignment horizontal="right" vertical="center"/>
    </xf>
    <xf numFmtId="0" fontId="27" fillId="0" borderId="32" xfId="20" applyFont="1" applyBorder="1" applyAlignment="1">
      <alignment horizontal="center" vertical="center"/>
    </xf>
    <xf numFmtId="4" fontId="27" fillId="3" borderId="31" xfId="35" applyNumberFormat="1" applyFont="1" applyFill="1" applyBorder="1" applyAlignment="1">
      <alignment horizontal="right" vertical="center"/>
    </xf>
    <xf numFmtId="4" fontId="10" fillId="3" borderId="21" xfId="35" applyNumberFormat="1" applyFont="1" applyFill="1" applyBorder="1" applyAlignment="1">
      <alignment horizontal="right" vertical="center"/>
    </xf>
    <xf numFmtId="0" fontId="27" fillId="0" borderId="28" xfId="4" applyFont="1" applyBorder="1" applyAlignment="1">
      <alignment horizontal="center" vertical="center"/>
    </xf>
    <xf numFmtId="0" fontId="10" fillId="0" borderId="115" xfId="4" applyFont="1" applyBorder="1" applyAlignment="1">
      <alignment horizontal="center" vertical="center"/>
    </xf>
    <xf numFmtId="0" fontId="10" fillId="0" borderId="113" xfId="4" applyFont="1" applyBorder="1" applyAlignment="1">
      <alignment horizontal="center" vertical="center"/>
    </xf>
    <xf numFmtId="0" fontId="10" fillId="0" borderId="87" xfId="4" applyFont="1" applyBorder="1" applyAlignment="1">
      <alignment horizontal="center" vertical="center"/>
    </xf>
    <xf numFmtId="0" fontId="10" fillId="0" borderId="13" xfId="27" applyFont="1" applyFill="1" applyBorder="1" applyAlignment="1">
      <alignment vertical="center"/>
    </xf>
    <xf numFmtId="4" fontId="46" fillId="3" borderId="52" xfId="16" applyNumberFormat="1" applyFont="1" applyFill="1" applyBorder="1" applyAlignment="1">
      <alignment vertical="center"/>
    </xf>
    <xf numFmtId="0" fontId="46" fillId="0" borderId="29" xfId="16" applyFont="1" applyBorder="1" applyAlignment="1">
      <alignment vertical="center"/>
    </xf>
    <xf numFmtId="0" fontId="46" fillId="0" borderId="30" xfId="16" applyFont="1" applyBorder="1" applyAlignment="1">
      <alignment vertical="center"/>
    </xf>
    <xf numFmtId="4" fontId="46" fillId="12" borderId="52" xfId="16" applyNumberFormat="1" applyFont="1" applyFill="1" applyBorder="1" applyAlignment="1">
      <alignment vertical="center"/>
    </xf>
    <xf numFmtId="0" fontId="10" fillId="0" borderId="32" xfId="7" applyFont="1" applyFill="1" applyBorder="1" applyAlignment="1">
      <alignment vertical="center" wrapText="1"/>
    </xf>
    <xf numFmtId="0" fontId="46" fillId="0" borderId="20" xfId="16" applyFont="1" applyBorder="1" applyAlignment="1">
      <alignment vertical="center" wrapText="1"/>
    </xf>
    <xf numFmtId="4" fontId="10" fillId="3" borderId="18" xfId="2" applyNumberFormat="1" applyFont="1" applyFill="1" applyBorder="1" applyAlignment="1">
      <alignment vertical="center" wrapText="1"/>
    </xf>
    <xf numFmtId="4" fontId="10" fillId="11" borderId="31" xfId="2" applyNumberFormat="1" applyFont="1" applyFill="1" applyBorder="1" applyAlignment="1">
      <alignment vertical="center" wrapText="1"/>
    </xf>
    <xf numFmtId="4" fontId="10" fillId="3" borderId="108" xfId="20" applyNumberFormat="1" applyFont="1" applyFill="1" applyBorder="1" applyAlignment="1">
      <alignment vertical="center" wrapText="1"/>
    </xf>
    <xf numFmtId="4" fontId="49" fillId="0" borderId="1" xfId="2" applyNumberFormat="1" applyFont="1" applyFill="1" applyBorder="1" applyAlignment="1">
      <alignment vertical="center" wrapText="1"/>
    </xf>
    <xf numFmtId="4" fontId="35" fillId="3" borderId="52" xfId="2" applyNumberFormat="1" applyFont="1" applyFill="1" applyBorder="1" applyAlignment="1">
      <alignment vertical="center"/>
    </xf>
    <xf numFmtId="4" fontId="77" fillId="3" borderId="52" xfId="2" applyNumberFormat="1" applyFont="1" applyFill="1" applyBorder="1" applyAlignment="1">
      <alignment vertical="center"/>
    </xf>
    <xf numFmtId="4" fontId="10" fillId="3" borderId="56" xfId="2" applyNumberFormat="1" applyFont="1" applyFill="1" applyBorder="1" applyAlignment="1">
      <alignment vertical="center"/>
    </xf>
    <xf numFmtId="4" fontId="10" fillId="3" borderId="54" xfId="19" applyNumberFormat="1" applyFont="1" applyFill="1" applyBorder="1" applyAlignment="1">
      <alignment vertical="center"/>
    </xf>
    <xf numFmtId="4" fontId="10" fillId="3" borderId="52" xfId="19" applyNumberFormat="1" applyFont="1" applyFill="1" applyBorder="1" applyAlignment="1">
      <alignment vertical="center"/>
    </xf>
    <xf numFmtId="4" fontId="10" fillId="3" borderId="54" xfId="7" applyNumberFormat="1" applyFont="1" applyFill="1" applyBorder="1" applyAlignment="1">
      <alignment horizontal="right" vertical="center"/>
    </xf>
    <xf numFmtId="4" fontId="8" fillId="3" borderId="54" xfId="7" applyNumberFormat="1" applyFont="1" applyFill="1" applyBorder="1" applyAlignment="1">
      <alignment horizontal="right" vertical="center"/>
    </xf>
    <xf numFmtId="4" fontId="8" fillId="3" borderId="54" xfId="13" applyNumberFormat="1" applyFont="1" applyFill="1" applyBorder="1" applyAlignment="1">
      <alignment vertical="center"/>
    </xf>
    <xf numFmtId="4" fontId="8" fillId="3" borderId="52" xfId="13" applyNumberFormat="1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0" fontId="39" fillId="0" borderId="147" xfId="2" applyFont="1" applyBorder="1" applyAlignment="1">
      <alignment horizontal="center" vertical="center" wrapText="1"/>
    </xf>
    <xf numFmtId="0" fontId="39" fillId="0" borderId="66" xfId="2" applyFont="1" applyFill="1" applyBorder="1" applyAlignment="1">
      <alignment horizontal="center" vertical="center" wrapText="1"/>
    </xf>
    <xf numFmtId="0" fontId="35" fillId="0" borderId="97" xfId="2" applyFont="1" applyFill="1" applyBorder="1" applyAlignment="1">
      <alignment vertical="center"/>
    </xf>
    <xf numFmtId="0" fontId="77" fillId="0" borderId="28" xfId="20" applyFont="1" applyBorder="1" applyAlignment="1">
      <alignment horizontal="center" vertical="center"/>
    </xf>
    <xf numFmtId="0" fontId="77" fillId="0" borderId="95" xfId="7" applyFont="1" applyFill="1" applyBorder="1" applyAlignment="1">
      <alignment horizontal="left" vertical="center" wrapText="1"/>
    </xf>
    <xf numFmtId="0" fontId="10" fillId="0" borderId="95" xfId="2" applyFont="1" applyFill="1" applyBorder="1" applyAlignment="1">
      <alignment vertical="center"/>
    </xf>
    <xf numFmtId="0" fontId="10" fillId="0" borderId="28" xfId="20" applyFont="1" applyBorder="1" applyAlignment="1">
      <alignment horizontal="center" vertical="center"/>
    </xf>
    <xf numFmtId="0" fontId="10" fillId="0" borderId="97" xfId="2" applyFont="1" applyFill="1" applyBorder="1" applyAlignment="1">
      <alignment vertical="center"/>
    </xf>
    <xf numFmtId="0" fontId="10" fillId="0" borderId="97" xfId="19" applyFont="1" applyFill="1" applyBorder="1" applyAlignment="1">
      <alignment vertical="center" wrapText="1"/>
    </xf>
    <xf numFmtId="0" fontId="10" fillId="0" borderId="27" xfId="2" applyFont="1" applyFill="1" applyBorder="1" applyAlignment="1">
      <alignment vertical="center"/>
    </xf>
    <xf numFmtId="0" fontId="8" fillId="0" borderId="70" xfId="12" applyFont="1" applyBorder="1" applyAlignment="1">
      <alignment vertical="center"/>
    </xf>
    <xf numFmtId="0" fontId="8" fillId="0" borderId="95" xfId="2" applyFont="1" applyBorder="1" applyAlignment="1">
      <alignment vertical="center"/>
    </xf>
    <xf numFmtId="0" fontId="8" fillId="0" borderId="95" xfId="2" applyFont="1" applyFill="1" applyBorder="1" applyAlignment="1">
      <alignment vertical="center"/>
    </xf>
    <xf numFmtId="0" fontId="33" fillId="0" borderId="11" xfId="2" applyFont="1" applyFill="1" applyBorder="1" applyAlignment="1">
      <alignment horizontal="center" vertical="center" wrapText="1"/>
    </xf>
    <xf numFmtId="0" fontId="33" fillId="0" borderId="13" xfId="2" applyFont="1" applyFill="1" applyBorder="1" applyAlignment="1">
      <alignment horizontal="center" vertical="center" wrapText="1"/>
    </xf>
    <xf numFmtId="4" fontId="33" fillId="0" borderId="14" xfId="2" applyNumberFormat="1" applyFont="1" applyFill="1" applyBorder="1" applyAlignment="1">
      <alignment horizontal="center" vertical="center" wrapText="1"/>
    </xf>
    <xf numFmtId="4" fontId="10" fillId="3" borderId="14" xfId="20" applyNumberFormat="1" applyFont="1" applyFill="1" applyBorder="1"/>
    <xf numFmtId="0" fontId="10" fillId="0" borderId="13" xfId="2" applyFont="1" applyBorder="1" applyAlignment="1">
      <alignment horizontal="center"/>
    </xf>
    <xf numFmtId="49" fontId="10" fillId="0" borderId="13" xfId="2" applyNumberFormat="1" applyFont="1" applyBorder="1" applyAlignment="1">
      <alignment horizontal="center"/>
    </xf>
    <xf numFmtId="0" fontId="10" fillId="0" borderId="13" xfId="2" applyFont="1" applyBorder="1"/>
    <xf numFmtId="4" fontId="10" fillId="12" borderId="14" xfId="20" applyNumberFormat="1" applyFont="1" applyFill="1" applyBorder="1"/>
    <xf numFmtId="4" fontId="10" fillId="4" borderId="14" xfId="20" applyNumberFormat="1" applyFont="1" applyFill="1" applyBorder="1"/>
    <xf numFmtId="4" fontId="10" fillId="0" borderId="91" xfId="2" applyNumberFormat="1" applyFont="1" applyFill="1" applyBorder="1" applyAlignment="1">
      <alignment horizontal="center" vertical="center" wrapText="1"/>
    </xf>
    <xf numFmtId="0" fontId="8" fillId="0" borderId="54" xfId="12" applyFont="1" applyBorder="1" applyAlignment="1">
      <alignment horizontal="center" vertical="center"/>
    </xf>
    <xf numFmtId="4" fontId="10" fillId="3" borderId="49" xfId="19" applyNumberFormat="1" applyFont="1" applyFill="1" applyBorder="1" applyAlignment="1">
      <alignment vertical="center"/>
    </xf>
    <xf numFmtId="0" fontId="10" fillId="0" borderId="122" xfId="19" applyFont="1" applyFill="1" applyBorder="1" applyAlignment="1">
      <alignment vertical="center" wrapText="1"/>
    </xf>
    <xf numFmtId="4" fontId="10" fillId="12" borderId="49" xfId="19" applyNumberFormat="1" applyFont="1" applyFill="1" applyBorder="1" applyAlignment="1">
      <alignment vertical="center"/>
    </xf>
    <xf numFmtId="4" fontId="10" fillId="3" borderId="54" xfId="23" applyNumberFormat="1" applyFont="1" applyFill="1" applyBorder="1" applyAlignment="1">
      <alignment vertical="center"/>
    </xf>
    <xf numFmtId="4" fontId="10" fillId="3" borderId="52" xfId="23" applyNumberFormat="1" applyFont="1" applyFill="1" applyBorder="1" applyAlignment="1">
      <alignment vertical="center"/>
    </xf>
    <xf numFmtId="49" fontId="10" fillId="0" borderId="0" xfId="19" applyNumberFormat="1" applyFont="1" applyFill="1" applyBorder="1" applyAlignment="1">
      <alignment horizontal="center" vertical="center" wrapText="1"/>
    </xf>
    <xf numFmtId="0" fontId="10" fillId="0" borderId="0" xfId="7" applyFont="1" applyFill="1" applyAlignment="1">
      <alignment horizontal="center" vertical="center"/>
    </xf>
    <xf numFmtId="4" fontId="16" fillId="0" borderId="0" xfId="7" applyNumberFormat="1" applyFont="1" applyFill="1" applyAlignment="1">
      <alignment vertical="center"/>
    </xf>
    <xf numFmtId="0" fontId="57" fillId="0" borderId="29" xfId="22" applyFont="1" applyFill="1" applyBorder="1" applyAlignment="1">
      <alignment horizontal="left" vertical="center" wrapText="1"/>
    </xf>
    <xf numFmtId="0" fontId="10" fillId="0" borderId="24" xfId="7" applyFont="1" applyFill="1" applyBorder="1" applyAlignment="1">
      <alignment horizontal="center" vertical="center" wrapText="1"/>
    </xf>
    <xf numFmtId="0" fontId="8" fillId="0" borderId="1" xfId="5" applyFont="1" applyBorder="1" applyAlignment="1">
      <alignment vertical="center"/>
    </xf>
    <xf numFmtId="0" fontId="8" fillId="0" borderId="39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4" fontId="59" fillId="0" borderId="1" xfId="25" applyNumberFormat="1" applyFont="1" applyFill="1" applyBorder="1" applyAlignment="1">
      <alignment vertical="center"/>
    </xf>
    <xf numFmtId="4" fontId="2" fillId="0" borderId="0" xfId="5" applyNumberFormat="1" applyFill="1" applyAlignment="1">
      <alignment vertical="center"/>
    </xf>
    <xf numFmtId="4" fontId="57" fillId="3" borderId="17" xfId="26" applyNumberFormat="1" applyFont="1" applyFill="1" applyBorder="1" applyAlignment="1">
      <alignment vertical="center"/>
    </xf>
    <xf numFmtId="4" fontId="57" fillId="3" borderId="28" xfId="26" applyNumberFormat="1" applyFont="1" applyFill="1" applyBorder="1" applyAlignment="1">
      <alignment vertical="center"/>
    </xf>
    <xf numFmtId="4" fontId="57" fillId="0" borderId="28" xfId="26" applyNumberFormat="1" applyFont="1" applyFill="1" applyBorder="1" applyAlignment="1">
      <alignment vertical="center"/>
    </xf>
    <xf numFmtId="4" fontId="57" fillId="3" borderId="18" xfId="26" applyNumberFormat="1" applyFont="1" applyFill="1" applyBorder="1" applyAlignment="1">
      <alignment vertical="center"/>
    </xf>
    <xf numFmtId="4" fontId="57" fillId="0" borderId="18" xfId="26" applyNumberFormat="1" applyFont="1" applyFill="1" applyBorder="1" applyAlignment="1">
      <alignment vertical="center"/>
    </xf>
    <xf numFmtId="0" fontId="10" fillId="0" borderId="19" xfId="5" applyFont="1" applyBorder="1" applyAlignment="1">
      <alignment horizontal="center" vertical="center"/>
    </xf>
    <xf numFmtId="4" fontId="57" fillId="0" borderId="38" xfId="26" applyNumberFormat="1" applyFont="1" applyFill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10" fillId="0" borderId="13" xfId="5" applyFont="1" applyFill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91" xfId="5" applyFont="1" applyBorder="1" applyAlignment="1">
      <alignment horizontal="center" vertical="center"/>
    </xf>
    <xf numFmtId="0" fontId="80" fillId="0" borderId="0" xfId="25" applyFont="1" applyAlignment="1">
      <alignment vertical="center"/>
    </xf>
    <xf numFmtId="0" fontId="2" fillId="0" borderId="0" xfId="21" applyAlignment="1">
      <alignment vertical="center"/>
    </xf>
    <xf numFmtId="0" fontId="56" fillId="0" borderId="0" xfId="25" applyAlignment="1">
      <alignment vertical="center"/>
    </xf>
    <xf numFmtId="0" fontId="2" fillId="0" borderId="0" xfId="1" applyAlignment="1">
      <alignment vertical="center"/>
    </xf>
    <xf numFmtId="0" fontId="20" fillId="0" borderId="0" xfId="7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3" borderId="4" xfId="5" applyFont="1" applyFill="1" applyBorder="1" applyAlignment="1">
      <alignment horizontal="center"/>
    </xf>
    <xf numFmtId="0" fontId="59" fillId="0" borderId="1" xfId="25" applyFont="1" applyBorder="1" applyAlignment="1">
      <alignment horizontal="center" vertical="center"/>
    </xf>
    <xf numFmtId="0" fontId="5" fillId="0" borderId="2" xfId="21" applyFont="1" applyFill="1" applyBorder="1" applyAlignment="1">
      <alignment horizontal="center" vertical="center"/>
    </xf>
    <xf numFmtId="0" fontId="5" fillId="0" borderId="2" xfId="21" applyFont="1" applyBorder="1" applyAlignment="1">
      <alignment horizontal="center" vertical="center"/>
    </xf>
    <xf numFmtId="0" fontId="5" fillId="0" borderId="66" xfId="21" applyFont="1" applyBorder="1" applyAlignment="1">
      <alignment horizontal="center" vertical="center"/>
    </xf>
    <xf numFmtId="0" fontId="59" fillId="0" borderId="39" xfId="25" applyFont="1" applyBorder="1" applyAlignment="1">
      <alignment horizontal="center" vertical="center"/>
    </xf>
    <xf numFmtId="0" fontId="79" fillId="0" borderId="28" xfId="25" applyFont="1" applyFill="1" applyBorder="1" applyAlignment="1">
      <alignment horizontal="center" vertical="center"/>
    </xf>
    <xf numFmtId="0" fontId="81" fillId="0" borderId="30" xfId="21" applyFont="1" applyFill="1" applyBorder="1" applyAlignment="1">
      <alignment horizontal="center" vertical="center"/>
    </xf>
    <xf numFmtId="0" fontId="81" fillId="0" borderId="29" xfId="21" applyFont="1" applyFill="1" applyBorder="1" applyAlignment="1">
      <alignment horizontal="center" vertical="center"/>
    </xf>
    <xf numFmtId="0" fontId="81" fillId="0" borderId="97" xfId="21" applyFont="1" applyFill="1" applyBorder="1" applyAlignment="1">
      <alignment horizontal="center" vertical="center"/>
    </xf>
    <xf numFmtId="0" fontId="79" fillId="0" borderId="44" xfId="25" applyFont="1" applyFill="1" applyBorder="1" applyAlignment="1">
      <alignment vertical="center"/>
    </xf>
    <xf numFmtId="0" fontId="57" fillId="0" borderId="54" xfId="25" applyFont="1" applyFill="1" applyBorder="1" applyAlignment="1">
      <alignment horizontal="center" vertical="center"/>
    </xf>
    <xf numFmtId="0" fontId="57" fillId="0" borderId="56" xfId="25" applyFont="1" applyFill="1" applyBorder="1" applyAlignment="1">
      <alignment horizontal="center" vertical="center"/>
    </xf>
    <xf numFmtId="0" fontId="10" fillId="0" borderId="33" xfId="21" applyFont="1" applyFill="1" applyBorder="1" applyAlignment="1">
      <alignment horizontal="center" vertical="center"/>
    </xf>
    <xf numFmtId="0" fontId="10" fillId="0" borderId="34" xfId="21" applyFont="1" applyFill="1" applyBorder="1" applyAlignment="1">
      <alignment vertical="center"/>
    </xf>
    <xf numFmtId="0" fontId="57" fillId="0" borderId="100" xfId="25" applyFont="1" applyFill="1" applyBorder="1" applyAlignment="1">
      <alignment horizontal="center" vertical="center"/>
    </xf>
    <xf numFmtId="0" fontId="57" fillId="0" borderId="0" xfId="25" applyFont="1" applyFill="1" applyBorder="1" applyAlignment="1">
      <alignment vertical="center"/>
    </xf>
    <xf numFmtId="0" fontId="79" fillId="0" borderId="16" xfId="25" applyFont="1" applyFill="1" applyBorder="1" applyAlignment="1">
      <alignment horizontal="center" vertical="center"/>
    </xf>
    <xf numFmtId="0" fontId="81" fillId="0" borderId="2" xfId="21" applyFont="1" applyFill="1" applyBorder="1" applyAlignment="1">
      <alignment horizontal="center" vertical="center"/>
    </xf>
    <xf numFmtId="0" fontId="81" fillId="0" borderId="3" xfId="21" applyFont="1" applyFill="1" applyBorder="1" applyAlignment="1">
      <alignment horizontal="center" vertical="center"/>
    </xf>
    <xf numFmtId="0" fontId="81" fillId="0" borderId="66" xfId="21" applyFont="1" applyFill="1" applyBorder="1" applyAlignment="1">
      <alignment horizontal="center" vertical="center"/>
    </xf>
    <xf numFmtId="0" fontId="27" fillId="0" borderId="39" xfId="21" applyFont="1" applyBorder="1" applyAlignment="1">
      <alignment vertical="center"/>
    </xf>
    <xf numFmtId="0" fontId="15" fillId="0" borderId="0" xfId="21" applyFont="1" applyAlignment="1">
      <alignment vertical="center"/>
    </xf>
    <xf numFmtId="0" fontId="59" fillId="0" borderId="1" xfId="25" applyFont="1" applyFill="1" applyBorder="1" applyAlignment="1">
      <alignment horizontal="center" vertical="center"/>
    </xf>
    <xf numFmtId="0" fontId="8" fillId="0" borderId="2" xfId="21" applyFont="1" applyFill="1" applyBorder="1" applyAlignment="1">
      <alignment horizontal="center" vertical="center"/>
    </xf>
    <xf numFmtId="0" fontId="59" fillId="0" borderId="3" xfId="25" applyFont="1" applyBorder="1" applyAlignment="1">
      <alignment horizontal="center" vertical="center"/>
    </xf>
    <xf numFmtId="0" fontId="59" fillId="0" borderId="66" xfId="25" applyFont="1" applyBorder="1" applyAlignment="1">
      <alignment horizontal="center" vertical="center"/>
    </xf>
    <xf numFmtId="0" fontId="59" fillId="0" borderId="39" xfId="25" applyFont="1" applyBorder="1" applyAlignment="1">
      <alignment vertical="center"/>
    </xf>
    <xf numFmtId="0" fontId="57" fillId="0" borderId="52" xfId="25" applyFont="1" applyFill="1" applyBorder="1" applyAlignment="1">
      <alignment horizontal="center" vertical="center"/>
    </xf>
    <xf numFmtId="49" fontId="57" fillId="0" borderId="29" xfId="25" applyNumberFormat="1" applyFont="1" applyBorder="1" applyAlignment="1">
      <alignment horizontal="center" vertical="center"/>
    </xf>
    <xf numFmtId="0" fontId="57" fillId="0" borderId="29" xfId="25" applyFont="1" applyBorder="1" applyAlignment="1">
      <alignment horizontal="center" vertical="center"/>
    </xf>
    <xf numFmtId="0" fontId="57" fillId="0" borderId="97" xfId="25" applyFont="1" applyBorder="1" applyAlignment="1">
      <alignment horizontal="center" vertical="center"/>
    </xf>
    <xf numFmtId="0" fontId="57" fillId="0" borderId="44" xfId="25" applyFont="1" applyBorder="1" applyAlignment="1">
      <alignment vertical="center"/>
    </xf>
    <xf numFmtId="0" fontId="10" fillId="0" borderId="0" xfId="21" applyFont="1" applyAlignment="1">
      <alignment vertical="center"/>
    </xf>
    <xf numFmtId="0" fontId="57" fillId="0" borderId="18" xfId="25" applyFont="1" applyFill="1" applyBorder="1" applyAlignment="1">
      <alignment horizontal="center" vertical="center"/>
    </xf>
    <xf numFmtId="0" fontId="57" fillId="0" borderId="48" xfId="25" applyFont="1" applyBorder="1" applyAlignment="1">
      <alignment horizontal="center" vertical="center"/>
    </xf>
    <xf numFmtId="0" fontId="57" fillId="0" borderId="20" xfId="25" applyFont="1" applyBorder="1" applyAlignment="1">
      <alignment horizontal="center" vertical="center"/>
    </xf>
    <xf numFmtId="0" fontId="57" fillId="0" borderId="95" xfId="25" applyFont="1" applyBorder="1" applyAlignment="1">
      <alignment horizontal="center" vertical="center"/>
    </xf>
    <xf numFmtId="0" fontId="57" fillId="0" borderId="19" xfId="25" applyFont="1" applyBorder="1" applyAlignment="1">
      <alignment horizontal="center" vertical="center"/>
    </xf>
    <xf numFmtId="0" fontId="57" fillId="0" borderId="42" xfId="25" applyFont="1" applyBorder="1" applyAlignment="1">
      <alignment vertical="center"/>
    </xf>
    <xf numFmtId="4" fontId="57" fillId="0" borderId="42" xfId="25" applyNumberFormat="1" applyFont="1" applyBorder="1" applyAlignment="1">
      <alignment vertical="center"/>
    </xf>
    <xf numFmtId="0" fontId="57" fillId="0" borderId="28" xfId="25" applyFont="1" applyFill="1" applyBorder="1" applyAlignment="1">
      <alignment horizontal="center" vertical="center"/>
    </xf>
    <xf numFmtId="0" fontId="57" fillId="0" borderId="51" xfId="25" applyFont="1" applyBorder="1" applyAlignment="1">
      <alignment horizontal="center" vertical="center"/>
    </xf>
    <xf numFmtId="0" fontId="57" fillId="0" borderId="30" xfId="25" applyFont="1" applyBorder="1" applyAlignment="1">
      <alignment horizontal="center" vertical="center"/>
    </xf>
    <xf numFmtId="4" fontId="57" fillId="0" borderId="44" xfId="25" applyNumberFormat="1" applyFont="1" applyBorder="1" applyAlignment="1">
      <alignment vertical="center"/>
    </xf>
    <xf numFmtId="0" fontId="57" fillId="0" borderId="98" xfId="25" applyFont="1" applyFill="1" applyBorder="1" applyAlignment="1">
      <alignment horizontal="center" vertical="center"/>
    </xf>
    <xf numFmtId="0" fontId="57" fillId="0" borderId="58" xfId="25" applyFont="1" applyBorder="1" applyAlignment="1">
      <alignment horizontal="center" vertical="center"/>
    </xf>
    <xf numFmtId="0" fontId="57" fillId="0" borderId="122" xfId="25" applyFont="1" applyBorder="1" applyAlignment="1">
      <alignment horizontal="center" vertical="center"/>
    </xf>
    <xf numFmtId="0" fontId="57" fillId="0" borderId="99" xfId="25" applyFont="1" applyBorder="1" applyAlignment="1">
      <alignment horizontal="center" vertical="center"/>
    </xf>
    <xf numFmtId="4" fontId="57" fillId="0" borderId="130" xfId="25" applyNumberFormat="1" applyFont="1" applyBorder="1" applyAlignment="1">
      <alignment vertical="center"/>
    </xf>
    <xf numFmtId="4" fontId="2" fillId="0" borderId="0" xfId="21" applyNumberFormat="1" applyAlignment="1">
      <alignment vertical="center"/>
    </xf>
    <xf numFmtId="0" fontId="60" fillId="0" borderId="16" xfId="5" applyFont="1" applyBorder="1" applyAlignment="1">
      <alignment horizontal="center" vertical="center"/>
    </xf>
    <xf numFmtId="0" fontId="60" fillId="0" borderId="66" xfId="5" applyFont="1" applyBorder="1" applyAlignment="1">
      <alignment horizontal="center" vertical="center"/>
    </xf>
    <xf numFmtId="166" fontId="61" fillId="0" borderId="4" xfId="5" applyNumberFormat="1" applyFont="1" applyFill="1" applyBorder="1" applyAlignment="1">
      <alignment vertical="center"/>
    </xf>
    <xf numFmtId="0" fontId="62" fillId="0" borderId="29" xfId="5" applyFont="1" applyBorder="1" applyAlignment="1">
      <alignment horizontal="center" vertical="center"/>
    </xf>
    <xf numFmtId="4" fontId="10" fillId="3" borderId="17" xfId="27" applyNumberFormat="1" applyFont="1" applyFill="1" applyBorder="1" applyAlignment="1">
      <alignment horizontal="right" vertical="center"/>
    </xf>
    <xf numFmtId="4" fontId="2" fillId="0" borderId="0" xfId="5" applyNumberFormat="1" applyAlignment="1">
      <alignment vertical="center"/>
    </xf>
    <xf numFmtId="4" fontId="10" fillId="3" borderId="18" xfId="27" applyNumberFormat="1" applyFont="1" applyFill="1" applyBorder="1" applyAlignment="1">
      <alignment horizontal="right" vertical="center"/>
    </xf>
    <xf numFmtId="4" fontId="10" fillId="3" borderId="28" xfId="27" applyNumberFormat="1" applyFont="1" applyFill="1" applyBorder="1" applyAlignment="1">
      <alignment horizontal="right" vertical="center"/>
    </xf>
    <xf numFmtId="4" fontId="10" fillId="3" borderId="38" xfId="27" applyNumberFormat="1" applyFont="1" applyFill="1" applyBorder="1" applyAlignment="1">
      <alignment horizontal="right" vertical="center"/>
    </xf>
    <xf numFmtId="4" fontId="35" fillId="3" borderId="6" xfId="2" applyNumberFormat="1" applyFont="1" applyFill="1" applyBorder="1" applyAlignment="1">
      <alignment vertical="center"/>
    </xf>
    <xf numFmtId="164" fontId="8" fillId="3" borderId="54" xfId="2" applyNumberFormat="1" applyFont="1" applyFill="1" applyBorder="1" applyAlignment="1">
      <alignment horizontal="right" vertical="center" wrapText="1"/>
    </xf>
    <xf numFmtId="164" fontId="10" fillId="3" borderId="54" xfId="2" applyNumberFormat="1" applyFont="1" applyFill="1" applyBorder="1" applyAlignment="1">
      <alignment horizontal="right"/>
    </xf>
    <xf numFmtId="164" fontId="8" fillId="3" borderId="54" xfId="2" applyNumberFormat="1" applyFont="1" applyFill="1" applyBorder="1" applyAlignment="1">
      <alignment horizontal="right"/>
    </xf>
    <xf numFmtId="4" fontId="24" fillId="3" borderId="49" xfId="20" applyNumberFormat="1" applyFont="1" applyFill="1" applyBorder="1" applyAlignment="1">
      <alignment vertical="center" wrapText="1"/>
    </xf>
    <xf numFmtId="4" fontId="24" fillId="12" borderId="49" xfId="20" applyNumberFormat="1" applyFont="1" applyFill="1" applyBorder="1" applyAlignment="1">
      <alignment vertical="center" wrapText="1"/>
    </xf>
    <xf numFmtId="4" fontId="24" fillId="0" borderId="102" xfId="20" applyNumberFormat="1" applyFont="1" applyFill="1" applyBorder="1" applyAlignment="1">
      <alignment vertical="center" wrapText="1"/>
    </xf>
    <xf numFmtId="0" fontId="8" fillId="2" borderId="45" xfId="5" applyFont="1" applyFill="1" applyBorder="1" applyAlignment="1">
      <alignment horizontal="center"/>
    </xf>
    <xf numFmtId="4" fontId="62" fillId="2" borderId="4" xfId="5" applyNumberFormat="1" applyFont="1" applyFill="1" applyBorder="1" applyAlignment="1">
      <alignment vertical="center"/>
    </xf>
    <xf numFmtId="4" fontId="10" fillId="3" borderId="14" xfId="12" applyNumberFormat="1" applyFont="1" applyFill="1" applyBorder="1" applyAlignment="1">
      <alignment vertical="center"/>
    </xf>
    <xf numFmtId="0" fontId="10" fillId="0" borderId="58" xfId="13" applyFont="1" applyFill="1" applyBorder="1" applyAlignment="1">
      <alignment horizontal="center" vertical="center"/>
    </xf>
    <xf numFmtId="4" fontId="10" fillId="12" borderId="14" xfId="12" applyNumberFormat="1" applyFont="1" applyFill="1" applyBorder="1" applyAlignment="1">
      <alignment vertical="center"/>
    </xf>
    <xf numFmtId="4" fontId="10" fillId="4" borderId="14" xfId="12" applyNumberFormat="1" applyFont="1" applyFill="1" applyBorder="1" applyAlignment="1">
      <alignment vertical="center"/>
    </xf>
    <xf numFmtId="4" fontId="10" fillId="0" borderId="15" xfId="20" applyNumberFormat="1" applyFont="1" applyFill="1" applyBorder="1" applyAlignment="1">
      <alignment horizontal="center" vertical="center" wrapText="1"/>
    </xf>
    <xf numFmtId="166" fontId="10" fillId="2" borderId="31" xfId="20" applyNumberFormat="1" applyFont="1" applyFill="1" applyBorder="1" applyAlignment="1">
      <alignment vertical="center" wrapText="1"/>
    </xf>
    <xf numFmtId="166" fontId="10" fillId="2" borderId="21" xfId="20" applyNumberFormat="1" applyFont="1" applyFill="1" applyBorder="1" applyAlignment="1">
      <alignment vertical="center" wrapText="1"/>
    </xf>
    <xf numFmtId="166" fontId="10" fillId="2" borderId="14" xfId="20" applyNumberFormat="1" applyFont="1" applyFill="1" applyBorder="1" applyAlignment="1">
      <alignment vertical="center" wrapText="1"/>
    </xf>
    <xf numFmtId="0" fontId="8" fillId="2" borderId="4" xfId="5" applyFont="1" applyFill="1" applyBorder="1" applyAlignment="1">
      <alignment horizontal="center"/>
    </xf>
    <xf numFmtId="166" fontId="79" fillId="2" borderId="31" xfId="25" applyNumberFormat="1" applyFont="1" applyFill="1" applyBorder="1" applyAlignment="1">
      <alignment vertical="center"/>
    </xf>
    <xf numFmtId="166" fontId="57" fillId="2" borderId="21" xfId="25" applyNumberFormat="1" applyFont="1" applyFill="1" applyBorder="1" applyAlignment="1">
      <alignment vertical="center"/>
    </xf>
    <xf numFmtId="166" fontId="57" fillId="2" borderId="35" xfId="25" applyNumberFormat="1" applyFont="1" applyFill="1" applyBorder="1" applyAlignment="1">
      <alignment vertical="center"/>
    </xf>
    <xf numFmtId="166" fontId="79" fillId="2" borderId="4" xfId="25" applyNumberFormat="1" applyFont="1" applyFill="1" applyBorder="1" applyAlignment="1">
      <alignment vertical="center"/>
    </xf>
    <xf numFmtId="166" fontId="59" fillId="2" borderId="4" xfId="25" applyNumberFormat="1" applyFont="1" applyFill="1" applyBorder="1" applyAlignment="1">
      <alignment vertical="center"/>
    </xf>
    <xf numFmtId="166" fontId="57" fillId="2" borderId="31" xfId="25" applyNumberFormat="1" applyFont="1" applyFill="1" applyBorder="1" applyAlignment="1">
      <alignment vertical="center"/>
    </xf>
    <xf numFmtId="166" fontId="57" fillId="2" borderId="49" xfId="25" applyNumberFormat="1" applyFont="1" applyFill="1" applyBorder="1" applyAlignment="1">
      <alignment vertical="center"/>
    </xf>
    <xf numFmtId="0" fontId="8" fillId="2" borderId="45" xfId="5" applyFont="1" applyFill="1" applyBorder="1" applyAlignment="1">
      <alignment horizontal="center" vertical="center"/>
    </xf>
    <xf numFmtId="4" fontId="10" fillId="2" borderId="31" xfId="20" applyNumberFormat="1" applyFont="1" applyFill="1" applyBorder="1" applyAlignment="1">
      <alignment horizontal="right" vertical="center"/>
    </xf>
    <xf numFmtId="4" fontId="10" fillId="2" borderId="21" xfId="20" applyNumberFormat="1" applyFont="1" applyFill="1" applyBorder="1" applyAlignment="1">
      <alignment horizontal="right" vertical="center"/>
    </xf>
    <xf numFmtId="4" fontId="10" fillId="2" borderId="14" xfId="20" applyNumberFormat="1" applyFont="1" applyFill="1" applyBorder="1" applyAlignment="1">
      <alignment horizontal="right" vertical="center"/>
    </xf>
    <xf numFmtId="4" fontId="62" fillId="2" borderId="9" xfId="5" applyNumberFormat="1" applyFont="1" applyFill="1" applyBorder="1" applyAlignment="1">
      <alignment vertical="center"/>
    </xf>
    <xf numFmtId="4" fontId="62" fillId="2" borderId="31" xfId="5" applyNumberFormat="1" applyFont="1" applyFill="1" applyBorder="1" applyAlignment="1">
      <alignment vertical="center"/>
    </xf>
    <xf numFmtId="0" fontId="8" fillId="0" borderId="0" xfId="6" applyFont="1" applyFill="1" applyAlignment="1">
      <alignment horizontal="center"/>
    </xf>
    <xf numFmtId="49" fontId="20" fillId="0" borderId="0" xfId="2" applyNumberFormat="1" applyFont="1" applyFill="1" applyAlignment="1">
      <alignment horizontal="center" vertical="center" wrapText="1"/>
    </xf>
    <xf numFmtId="0" fontId="8" fillId="0" borderId="0" xfId="20" applyFont="1" applyFill="1" applyBorder="1" applyAlignment="1">
      <alignment vertical="center" wrapText="1"/>
    </xf>
    <xf numFmtId="0" fontId="8" fillId="0" borderId="0" xfId="32" applyFont="1" applyFill="1" applyBorder="1" applyAlignment="1">
      <alignment vertical="center" wrapText="1"/>
    </xf>
    <xf numFmtId="0" fontId="8" fillId="0" borderId="0" xfId="7" applyFont="1" applyFill="1" applyBorder="1" applyAlignment="1">
      <alignment vertical="center" wrapText="1"/>
    </xf>
    <xf numFmtId="0" fontId="10" fillId="0" borderId="38" xfId="13" applyFont="1" applyBorder="1" applyAlignment="1">
      <alignment horizontal="center"/>
    </xf>
    <xf numFmtId="4" fontId="10" fillId="12" borderId="15" xfId="12" applyNumberFormat="1" applyFont="1" applyFill="1" applyBorder="1"/>
    <xf numFmtId="4" fontId="10" fillId="0" borderId="15" xfId="7" applyNumberFormat="1" applyFont="1" applyFill="1" applyBorder="1" applyAlignment="1">
      <alignment horizontal="center" vertical="center" wrapText="1"/>
    </xf>
    <xf numFmtId="4" fontId="10" fillId="3" borderId="49" xfId="12" applyNumberFormat="1" applyFont="1" applyFill="1" applyBorder="1"/>
    <xf numFmtId="0" fontId="10" fillId="0" borderId="58" xfId="13" applyFont="1" applyFill="1" applyBorder="1" applyAlignment="1">
      <alignment horizontal="center"/>
    </xf>
    <xf numFmtId="0" fontId="10" fillId="0" borderId="122" xfId="12" applyFont="1" applyFill="1" applyBorder="1"/>
    <xf numFmtId="4" fontId="10" fillId="12" borderId="49" xfId="12" applyNumberFormat="1" applyFont="1" applyFill="1" applyBorder="1"/>
    <xf numFmtId="49" fontId="10" fillId="0" borderId="29" xfId="12" applyNumberFormat="1" applyFont="1" applyBorder="1" applyAlignment="1">
      <alignment horizontal="center" vertical="center"/>
    </xf>
    <xf numFmtId="0" fontId="10" fillId="0" borderId="19" xfId="2" applyFont="1" applyBorder="1" applyAlignment="1">
      <alignment vertical="center" wrapText="1"/>
    </xf>
    <xf numFmtId="0" fontId="10" fillId="0" borderId="47" xfId="13" applyFont="1" applyBorder="1" applyAlignment="1">
      <alignment horizontal="center" vertical="center"/>
    </xf>
    <xf numFmtId="4" fontId="10" fillId="0" borderId="14" xfId="2" applyNumberFormat="1" applyFont="1" applyFill="1" applyBorder="1" applyAlignment="1">
      <alignment horizontal="center" vertical="center" wrapText="1"/>
    </xf>
    <xf numFmtId="0" fontId="35" fillId="0" borderId="28" xfId="2" applyNumberFormat="1" applyFont="1" applyFill="1" applyBorder="1" applyAlignment="1">
      <alignment horizontal="center" vertical="center"/>
    </xf>
    <xf numFmtId="4" fontId="35" fillId="0" borderId="97" xfId="2" applyNumberFormat="1" applyFont="1" applyFill="1" applyBorder="1" applyAlignment="1">
      <alignment vertical="center" wrapText="1"/>
    </xf>
    <xf numFmtId="0" fontId="10" fillId="0" borderId="98" xfId="2" applyNumberFormat="1" applyFont="1" applyFill="1" applyBorder="1" applyAlignment="1">
      <alignment horizontal="center" vertical="center"/>
    </xf>
    <xf numFmtId="0" fontId="10" fillId="0" borderId="57" xfId="2" applyNumberFormat="1" applyFont="1" applyFill="1" applyBorder="1" applyAlignment="1">
      <alignment horizontal="center" vertical="center"/>
    </xf>
    <xf numFmtId="4" fontId="10" fillId="0" borderId="99" xfId="2" applyNumberFormat="1" applyFont="1" applyFill="1" applyBorder="1" applyAlignment="1">
      <alignment vertical="center" wrapText="1"/>
    </xf>
    <xf numFmtId="0" fontId="10" fillId="0" borderId="152" xfId="2" applyFont="1" applyBorder="1" applyAlignment="1">
      <alignment horizontal="center" vertical="center" wrapText="1"/>
    </xf>
    <xf numFmtId="0" fontId="10" fillId="0" borderId="137" xfId="2" applyFont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39" fillId="0" borderId="36" xfId="20" applyFont="1" applyBorder="1" applyAlignment="1">
      <alignment horizontal="center" vertical="center"/>
    </xf>
    <xf numFmtId="4" fontId="10" fillId="3" borderId="49" xfId="32" applyNumberFormat="1" applyFont="1" applyFill="1" applyBorder="1" applyAlignment="1">
      <alignment horizontal="right" vertical="center" wrapText="1"/>
    </xf>
    <xf numFmtId="0" fontId="10" fillId="0" borderId="58" xfId="2" applyNumberFormat="1" applyFont="1" applyFill="1" applyBorder="1" applyAlignment="1">
      <alignment horizontal="center"/>
    </xf>
    <xf numFmtId="4" fontId="10" fillId="12" borderId="49" xfId="32" applyNumberFormat="1" applyFont="1" applyFill="1" applyBorder="1" applyAlignment="1">
      <alignment horizontal="right" vertical="center" wrapText="1"/>
    </xf>
    <xf numFmtId="4" fontId="10" fillId="3" borderId="49" xfId="2" applyNumberFormat="1" applyFont="1" applyFill="1" applyBorder="1" applyAlignment="1">
      <alignment vertical="center"/>
    </xf>
    <xf numFmtId="0" fontId="10" fillId="0" borderId="12" xfId="2" applyFont="1" applyBorder="1" applyAlignment="1">
      <alignment vertical="center" wrapText="1"/>
    </xf>
    <xf numFmtId="4" fontId="10" fillId="12" borderId="153" xfId="2" applyNumberFormat="1" applyFont="1" applyFill="1" applyBorder="1" applyAlignment="1">
      <alignment vertical="center" wrapText="1"/>
    </xf>
    <xf numFmtId="4" fontId="10" fillId="0" borderId="102" xfId="2" applyNumberFormat="1" applyFont="1" applyFill="1" applyBorder="1" applyAlignment="1">
      <alignment horizontal="center" vertical="center"/>
    </xf>
    <xf numFmtId="0" fontId="10" fillId="0" borderId="136" xfId="2" applyFont="1" applyBorder="1" applyAlignment="1">
      <alignment horizontal="center" vertical="center"/>
    </xf>
    <xf numFmtId="49" fontId="10" fillId="0" borderId="154" xfId="2" applyNumberFormat="1" applyFont="1" applyBorder="1" applyAlignment="1">
      <alignment horizontal="center" vertical="center"/>
    </xf>
    <xf numFmtId="0" fontId="10" fillId="0" borderId="155" xfId="2" applyFont="1" applyBorder="1" applyAlignment="1">
      <alignment vertical="center"/>
    </xf>
    <xf numFmtId="49" fontId="10" fillId="0" borderId="29" xfId="19" applyNumberFormat="1" applyFont="1" applyFill="1" applyBorder="1" applyAlignment="1">
      <alignment horizontal="center" vertical="center"/>
    </xf>
    <xf numFmtId="0" fontId="10" fillId="0" borderId="97" xfId="2" applyFont="1" applyBorder="1" applyAlignment="1">
      <alignment vertical="top" wrapText="1"/>
    </xf>
    <xf numFmtId="0" fontId="10" fillId="0" borderId="95" xfId="2" applyFont="1" applyBorder="1" applyAlignment="1">
      <alignment horizontal="left" vertical="center" wrapText="1"/>
    </xf>
    <xf numFmtId="49" fontId="10" fillId="0" borderId="57" xfId="19" applyNumberFormat="1" applyFont="1" applyFill="1" applyBorder="1" applyAlignment="1">
      <alignment horizontal="center" vertical="center"/>
    </xf>
    <xf numFmtId="0" fontId="10" fillId="0" borderId="99" xfId="2" applyFont="1" applyBorder="1" applyAlignment="1">
      <alignment vertical="top" wrapText="1"/>
    </xf>
    <xf numFmtId="4" fontId="62" fillId="3" borderId="31" xfId="5" applyNumberFormat="1" applyFont="1" applyFill="1" applyBorder="1" applyAlignment="1">
      <alignment vertical="center"/>
    </xf>
    <xf numFmtId="4" fontId="62" fillId="9" borderId="31" xfId="5" applyNumberFormat="1" applyFont="1" applyFill="1" applyBorder="1" applyAlignment="1">
      <alignment vertical="center"/>
    </xf>
    <xf numFmtId="4" fontId="62" fillId="3" borderId="49" xfId="5" applyNumberFormat="1" applyFont="1" applyFill="1" applyBorder="1" applyAlignment="1">
      <alignment vertical="center"/>
    </xf>
    <xf numFmtId="0" fontId="62" fillId="0" borderId="101" xfId="5" applyFont="1" applyBorder="1" applyAlignment="1">
      <alignment horizontal="center" vertical="center"/>
    </xf>
    <xf numFmtId="0" fontId="57" fillId="0" borderId="57" xfId="5" applyFont="1" applyBorder="1" applyAlignment="1">
      <alignment horizontal="center" vertical="center"/>
    </xf>
    <xf numFmtId="4" fontId="62" fillId="2" borderId="49" xfId="5" applyNumberFormat="1" applyFont="1" applyFill="1" applyBorder="1" applyAlignment="1">
      <alignment vertical="center"/>
    </xf>
    <xf numFmtId="4" fontId="10" fillId="0" borderId="0" xfId="20" applyNumberFormat="1" applyFont="1" applyBorder="1" applyAlignment="1">
      <alignment vertical="center"/>
    </xf>
    <xf numFmtId="0" fontId="10" fillId="0" borderId="54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4" fontId="10" fillId="4" borderId="21" xfId="20" applyNumberFormat="1" applyFont="1" applyFill="1" applyBorder="1" applyAlignment="1">
      <alignment horizontal="right" vertical="center"/>
    </xf>
    <xf numFmtId="4" fontId="10" fillId="0" borderId="20" xfId="20" applyNumberFormat="1" applyFont="1" applyFill="1" applyBorder="1" applyAlignment="1">
      <alignment vertical="center" wrapText="1"/>
    </xf>
    <xf numFmtId="4" fontId="10" fillId="0" borderId="95" xfId="2" applyNumberFormat="1" applyFont="1" applyFill="1" applyBorder="1" applyAlignment="1">
      <alignment horizontal="right" vertical="center" wrapText="1"/>
    </xf>
    <xf numFmtId="4" fontId="10" fillId="0" borderId="12" xfId="20" applyNumberFormat="1" applyFont="1" applyFill="1" applyBorder="1" applyAlignment="1">
      <alignment vertical="center" wrapText="1"/>
    </xf>
    <xf numFmtId="4" fontId="10" fillId="0" borderId="91" xfId="2" applyNumberFormat="1" applyFont="1" applyFill="1" applyBorder="1" applyAlignment="1">
      <alignment horizontal="right" vertical="center" wrapText="1"/>
    </xf>
    <xf numFmtId="4" fontId="10" fillId="0" borderId="15" xfId="20" applyNumberFormat="1" applyFont="1" applyFill="1" applyBorder="1" applyAlignment="1">
      <alignment vertical="center"/>
    </xf>
    <xf numFmtId="0" fontId="10" fillId="0" borderId="44" xfId="13" applyFont="1" applyFill="1" applyBorder="1" applyAlignment="1">
      <alignment horizontal="center" vertical="center"/>
    </xf>
    <xf numFmtId="0" fontId="10" fillId="0" borderId="47" xfId="2" applyNumberFormat="1" applyFont="1" applyFill="1" applyBorder="1" applyAlignment="1">
      <alignment horizontal="center" vertical="center"/>
    </xf>
    <xf numFmtId="49" fontId="10" fillId="11" borderId="20" xfId="19" applyNumberFormat="1" applyFont="1" applyFill="1" applyBorder="1" applyAlignment="1">
      <alignment horizontal="center" vertical="center" wrapText="1"/>
    </xf>
    <xf numFmtId="4" fontId="10" fillId="11" borderId="32" xfId="20" applyNumberFormat="1" applyFont="1" applyFill="1" applyBorder="1" applyAlignment="1">
      <alignment horizontal="center" vertical="center" wrapText="1"/>
    </xf>
    <xf numFmtId="4" fontId="24" fillId="11" borderId="21" xfId="13" applyNumberFormat="1" applyFont="1" applyFill="1" applyBorder="1" applyAlignment="1">
      <alignment horizontal="center" vertical="center"/>
    </xf>
    <xf numFmtId="49" fontId="46" fillId="0" borderId="19" xfId="29" applyNumberFormat="1" applyFont="1" applyFill="1" applyBorder="1" applyAlignment="1">
      <alignment vertical="center"/>
    </xf>
    <xf numFmtId="0" fontId="46" fillId="0" borderId="28" xfId="13" applyFont="1" applyFill="1" applyBorder="1" applyAlignment="1">
      <alignment horizontal="center" vertical="center"/>
    </xf>
    <xf numFmtId="4" fontId="46" fillId="3" borderId="21" xfId="20" applyNumberFormat="1" applyFont="1" applyFill="1" applyBorder="1" applyAlignment="1">
      <alignment vertical="center"/>
    </xf>
    <xf numFmtId="0" fontId="46" fillId="0" borderId="19" xfId="13" applyFont="1" applyFill="1" applyBorder="1" applyAlignment="1">
      <alignment horizontal="center" vertical="center"/>
    </xf>
    <xf numFmtId="4" fontId="10" fillId="3" borderId="14" xfId="13" applyNumberFormat="1" applyFont="1" applyFill="1" applyBorder="1" applyAlignment="1">
      <alignment vertical="center"/>
    </xf>
    <xf numFmtId="0" fontId="10" fillId="0" borderId="11" xfId="12" applyFont="1" applyBorder="1" applyAlignment="1">
      <alignment horizontal="center" vertical="center"/>
    </xf>
    <xf numFmtId="4" fontId="10" fillId="12" borderId="14" xfId="13" applyNumberFormat="1" applyFont="1" applyFill="1" applyBorder="1" applyAlignment="1">
      <alignment vertical="center"/>
    </xf>
    <xf numFmtId="4" fontId="10" fillId="4" borderId="14" xfId="13" applyNumberFormat="1" applyFont="1" applyFill="1" applyBorder="1" applyAlignment="1">
      <alignment vertical="center"/>
    </xf>
    <xf numFmtId="4" fontId="10" fillId="11" borderId="14" xfId="20" applyNumberFormat="1" applyFont="1" applyFill="1" applyBorder="1" applyAlignment="1">
      <alignment horizontal="center" vertical="center" wrapText="1"/>
    </xf>
    <xf numFmtId="4" fontId="27" fillId="12" borderId="31" xfId="20" applyNumberFormat="1" applyFont="1" applyFill="1" applyBorder="1" applyAlignment="1"/>
    <xf numFmtId="0" fontId="10" fillId="0" borderId="54" xfId="12" applyFont="1" applyBorder="1" applyAlignment="1">
      <alignment horizontal="center" vertical="center"/>
    </xf>
    <xf numFmtId="4" fontId="10" fillId="11" borderId="21" xfId="20" applyNumberFormat="1" applyFont="1" applyFill="1" applyBorder="1" applyAlignment="1">
      <alignment horizontal="center" vertical="center" wrapText="1"/>
    </xf>
    <xf numFmtId="4" fontId="10" fillId="3" borderId="21" xfId="31" applyNumberFormat="1" applyFont="1" applyFill="1" applyBorder="1" applyAlignment="1">
      <alignment horizontal="right" vertical="center"/>
    </xf>
    <xf numFmtId="0" fontId="10" fillId="0" borderId="18" xfId="4" applyFont="1" applyFill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/>
    </xf>
    <xf numFmtId="0" fontId="10" fillId="0" borderId="20" xfId="31" applyFont="1" applyBorder="1" applyAlignment="1">
      <alignment horizontal="left" vertical="center" wrapText="1"/>
    </xf>
    <xf numFmtId="4" fontId="10" fillId="12" borderId="21" xfId="31" applyNumberFormat="1" applyFont="1" applyFill="1" applyBorder="1" applyAlignment="1">
      <alignment horizontal="right" vertical="center"/>
    </xf>
    <xf numFmtId="4" fontId="10" fillId="4" borderId="21" xfId="31" applyNumberFormat="1" applyFont="1" applyFill="1" applyBorder="1" applyAlignment="1">
      <alignment horizontal="right" vertical="center"/>
    </xf>
    <xf numFmtId="4" fontId="10" fillId="0" borderId="95" xfId="31" applyNumberFormat="1" applyFont="1" applyFill="1" applyBorder="1" applyAlignment="1">
      <alignment horizontal="center" vertical="center"/>
    </xf>
    <xf numFmtId="4" fontId="27" fillId="3" borderId="21" xfId="31" applyNumberFormat="1" applyFont="1" applyFill="1" applyBorder="1" applyAlignment="1">
      <alignment horizontal="right" vertical="center"/>
    </xf>
    <xf numFmtId="0" fontId="27" fillId="0" borderId="18" xfId="4" applyFont="1" applyFill="1" applyBorder="1" applyAlignment="1">
      <alignment horizontal="center" vertical="center"/>
    </xf>
    <xf numFmtId="49" fontId="27" fillId="0" borderId="19" xfId="4" applyNumberFormat="1" applyFont="1" applyBorder="1" applyAlignment="1">
      <alignment horizontal="center" vertical="center"/>
    </xf>
    <xf numFmtId="0" fontId="27" fillId="0" borderId="20" xfId="31" applyFont="1" applyBorder="1" applyAlignment="1">
      <alignment horizontal="left" vertical="center" wrapText="1"/>
    </xf>
    <xf numFmtId="4" fontId="27" fillId="12" borderId="21" xfId="31" applyNumberFormat="1" applyFont="1" applyFill="1" applyBorder="1" applyAlignment="1">
      <alignment horizontal="right" vertical="center"/>
    </xf>
    <xf numFmtId="4" fontId="8" fillId="4" borderId="21" xfId="31" applyNumberFormat="1" applyFont="1" applyFill="1" applyBorder="1" applyAlignment="1">
      <alignment horizontal="right" vertical="center"/>
    </xf>
    <xf numFmtId="4" fontId="8" fillId="0" borderId="95" xfId="31" applyNumberFormat="1" applyFont="1" applyFill="1" applyBorder="1" applyAlignment="1">
      <alignment horizontal="center" vertical="center"/>
    </xf>
    <xf numFmtId="0" fontId="35" fillId="0" borderId="8" xfId="2" applyFont="1" applyBorder="1" applyAlignment="1">
      <alignment horizontal="center" vertical="center" wrapText="1"/>
    </xf>
    <xf numFmtId="0" fontId="10" fillId="0" borderId="21" xfId="20" applyFont="1" applyBorder="1" applyAlignment="1">
      <alignment horizontal="center"/>
    </xf>
    <xf numFmtId="49" fontId="10" fillId="0" borderId="8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left" vertical="center"/>
    </xf>
    <xf numFmtId="4" fontId="10" fillId="0" borderId="20" xfId="2" applyNumberFormat="1" applyFont="1" applyFill="1" applyBorder="1" applyAlignment="1">
      <alignment vertical="center"/>
    </xf>
    <xf numFmtId="0" fontId="10" fillId="0" borderId="98" xfId="2" applyFont="1" applyFill="1" applyBorder="1" applyAlignment="1">
      <alignment horizontal="center" vertical="center"/>
    </xf>
    <xf numFmtId="0" fontId="10" fillId="0" borderId="122" xfId="20" applyFont="1" applyBorder="1"/>
    <xf numFmtId="4" fontId="10" fillId="12" borderId="49" xfId="20" applyNumberFormat="1" applyFont="1" applyFill="1" applyBorder="1"/>
    <xf numFmtId="0" fontId="10" fillId="0" borderId="0" xfId="2" applyNumberFormat="1" applyFont="1" applyFill="1" applyBorder="1" applyAlignment="1">
      <alignment horizontal="center"/>
    </xf>
    <xf numFmtId="49" fontId="10" fillId="0" borderId="0" xfId="2" applyNumberFormat="1" applyFont="1" applyFill="1" applyBorder="1" applyAlignment="1">
      <alignment horizontal="center"/>
    </xf>
    <xf numFmtId="4" fontId="27" fillId="3" borderId="21" xfId="20" applyNumberFormat="1" applyFont="1" applyFill="1" applyBorder="1" applyAlignment="1">
      <alignment vertical="center" wrapText="1"/>
    </xf>
    <xf numFmtId="0" fontId="27" fillId="0" borderId="18" xfId="2" applyFont="1" applyFill="1" applyBorder="1" applyAlignment="1">
      <alignment horizontal="center"/>
    </xf>
    <xf numFmtId="49" fontId="27" fillId="0" borderId="19" xfId="2" applyNumberFormat="1" applyFont="1" applyFill="1" applyBorder="1" applyAlignment="1">
      <alignment horizontal="center"/>
    </xf>
    <xf numFmtId="0" fontId="27" fillId="0" borderId="95" xfId="2" applyFont="1" applyFill="1" applyBorder="1"/>
    <xf numFmtId="4" fontId="27" fillId="12" borderId="21" xfId="20" applyNumberFormat="1" applyFont="1" applyFill="1" applyBorder="1" applyAlignment="1">
      <alignment vertical="center" wrapText="1"/>
    </xf>
    <xf numFmtId="4" fontId="27" fillId="4" borderId="21" xfId="20" applyNumberFormat="1" applyFont="1" applyFill="1" applyBorder="1" applyAlignment="1">
      <alignment vertical="center" wrapText="1"/>
    </xf>
    <xf numFmtId="4" fontId="27" fillId="0" borderId="95" xfId="20" applyNumberFormat="1" applyFont="1" applyFill="1" applyBorder="1" applyAlignment="1">
      <alignment horizontal="center" vertical="center" wrapText="1"/>
    </xf>
    <xf numFmtId="0" fontId="10" fillId="0" borderId="101" xfId="2" applyNumberFormat="1" applyFont="1" applyFill="1" applyBorder="1" applyAlignment="1">
      <alignment horizontal="center"/>
    </xf>
    <xf numFmtId="4" fontId="10" fillId="12" borderId="57" xfId="9" applyNumberFormat="1" applyFont="1" applyFill="1" applyBorder="1" applyAlignment="1">
      <alignment vertical="center" wrapText="1"/>
    </xf>
    <xf numFmtId="49" fontId="10" fillId="0" borderId="156" xfId="20" applyNumberFormat="1" applyFont="1" applyBorder="1" applyAlignment="1">
      <alignment horizontal="center" vertical="center"/>
    </xf>
    <xf numFmtId="0" fontId="10" fillId="0" borderId="41" xfId="20" applyFont="1" applyBorder="1" applyAlignment="1">
      <alignment vertical="center"/>
    </xf>
    <xf numFmtId="0" fontId="10" fillId="0" borderId="0" xfId="32" applyFont="1" applyAlignment="1">
      <alignment horizontal="center"/>
    </xf>
    <xf numFmtId="4" fontId="33" fillId="0" borderId="66" xfId="2" applyNumberFormat="1" applyFont="1" applyFill="1" applyBorder="1" applyAlignment="1">
      <alignment vertical="center" wrapText="1"/>
    </xf>
    <xf numFmtId="4" fontId="10" fillId="0" borderId="6" xfId="20" applyNumberFormat="1" applyFont="1" applyFill="1" applyBorder="1" applyAlignment="1">
      <alignment vertical="center" wrapText="1"/>
    </xf>
    <xf numFmtId="4" fontId="57" fillId="0" borderId="94" xfId="28" applyNumberFormat="1" applyFont="1" applyFill="1" applyBorder="1" applyAlignment="1">
      <alignment horizontal="right" vertical="center" wrapText="1"/>
    </xf>
    <xf numFmtId="4" fontId="10" fillId="0" borderId="101" xfId="20" applyNumberFormat="1" applyFont="1" applyFill="1" applyBorder="1" applyAlignment="1">
      <alignment vertical="center" wrapText="1"/>
    </xf>
    <xf numFmtId="4" fontId="57" fillId="0" borderId="91" xfId="28" applyNumberFormat="1" applyFont="1" applyFill="1" applyBorder="1" applyAlignment="1">
      <alignment horizontal="right" vertical="center" wrapText="1"/>
    </xf>
    <xf numFmtId="49" fontId="10" fillId="11" borderId="57" xfId="14" applyNumberFormat="1" applyFont="1" applyFill="1" applyBorder="1" applyAlignment="1">
      <alignment horizontal="center" vertical="center"/>
    </xf>
    <xf numFmtId="0" fontId="10" fillId="0" borderId="102" xfId="21" applyFont="1" applyFill="1" applyBorder="1" applyAlignment="1">
      <alignment horizontal="left" vertical="center" wrapText="1"/>
    </xf>
    <xf numFmtId="4" fontId="10" fillId="4" borderId="49" xfId="13" applyNumberFormat="1" applyFont="1" applyFill="1" applyBorder="1"/>
    <xf numFmtId="0" fontId="10" fillId="0" borderId="0" xfId="32" applyFont="1" applyAlignment="1"/>
    <xf numFmtId="4" fontId="26" fillId="0" borderId="0" xfId="2" applyNumberFormat="1" applyFont="1" applyFill="1" applyBorder="1" applyAlignment="1">
      <alignment vertical="center"/>
    </xf>
    <xf numFmtId="4" fontId="35" fillId="0" borderId="0" xfId="2" applyNumberFormat="1" applyFont="1" applyFill="1" applyBorder="1" applyAlignment="1">
      <alignment vertical="center"/>
    </xf>
    <xf numFmtId="49" fontId="35" fillId="0" borderId="0" xfId="2" applyNumberFormat="1" applyFont="1" applyFill="1" applyBorder="1" applyAlignment="1">
      <alignment horizontal="center" vertical="center"/>
    </xf>
    <xf numFmtId="0" fontId="35" fillId="0" borderId="0" xfId="2" applyFont="1" applyFill="1" applyBorder="1" applyAlignment="1">
      <alignment vertical="center"/>
    </xf>
    <xf numFmtId="49" fontId="10" fillId="0" borderId="71" xfId="12" applyNumberFormat="1" applyFont="1" applyBorder="1" applyAlignment="1">
      <alignment horizontal="center" vertical="center"/>
    </xf>
    <xf numFmtId="0" fontId="10" fillId="0" borderId="72" xfId="12" applyFont="1" applyBorder="1" applyAlignment="1">
      <alignment vertical="center"/>
    </xf>
    <xf numFmtId="4" fontId="10" fillId="3" borderId="86" xfId="20" applyNumberFormat="1" applyFont="1" applyFill="1" applyBorder="1" applyAlignment="1">
      <alignment vertical="center"/>
    </xf>
    <xf numFmtId="0" fontId="10" fillId="0" borderId="2" xfId="5" applyFont="1" applyBorder="1" applyAlignment="1">
      <alignment horizontal="center"/>
    </xf>
    <xf numFmtId="49" fontId="10" fillId="0" borderId="54" xfId="12" applyNumberFormat="1" applyFont="1" applyBorder="1" applyAlignment="1">
      <alignment horizontal="center" vertical="center"/>
    </xf>
    <xf numFmtId="0" fontId="10" fillId="0" borderId="95" xfId="12" applyFont="1" applyBorder="1" applyAlignment="1">
      <alignment vertical="center"/>
    </xf>
    <xf numFmtId="49" fontId="10" fillId="0" borderId="101" xfId="12" applyNumberFormat="1" applyFont="1" applyBorder="1" applyAlignment="1">
      <alignment horizontal="center"/>
    </xf>
    <xf numFmtId="0" fontId="10" fillId="0" borderId="99" xfId="12" applyFont="1" applyBorder="1"/>
    <xf numFmtId="0" fontId="10" fillId="0" borderId="52" xfId="20" applyFont="1" applyFill="1" applyBorder="1" applyAlignment="1">
      <alignment horizontal="center" vertical="center" wrapText="1"/>
    </xf>
    <xf numFmtId="4" fontId="62" fillId="3" borderId="14" xfId="1" applyNumberFormat="1" applyFont="1" applyFill="1" applyBorder="1" applyAlignment="1">
      <alignment vertical="center"/>
    </xf>
    <xf numFmtId="0" fontId="57" fillId="0" borderId="13" xfId="5" applyFont="1" applyBorder="1" applyAlignment="1">
      <alignment horizontal="center"/>
    </xf>
    <xf numFmtId="0" fontId="10" fillId="0" borderId="91" xfId="5" applyFont="1" applyBorder="1" applyAlignment="1">
      <alignment horizontal="center"/>
    </xf>
    <xf numFmtId="0" fontId="62" fillId="0" borderId="54" xfId="5" applyFont="1" applyBorder="1" applyAlignment="1">
      <alignment horizontal="center"/>
    </xf>
    <xf numFmtId="0" fontId="62" fillId="0" borderId="19" xfId="5" applyFont="1" applyBorder="1" applyAlignment="1">
      <alignment horizontal="center"/>
    </xf>
    <xf numFmtId="4" fontId="46" fillId="3" borderId="35" xfId="30" applyNumberFormat="1" applyFont="1" applyFill="1" applyBorder="1"/>
    <xf numFmtId="4" fontId="10" fillId="12" borderId="35" xfId="13" applyNumberFormat="1" applyFont="1" applyFill="1" applyBorder="1" applyAlignment="1">
      <alignment vertical="center" wrapText="1"/>
    </xf>
    <xf numFmtId="0" fontId="10" fillId="0" borderId="19" xfId="9" applyFont="1" applyFill="1" applyBorder="1" applyAlignment="1">
      <alignment vertical="center" wrapText="1"/>
    </xf>
    <xf numFmtId="49" fontId="10" fillId="0" borderId="57" xfId="2" applyNumberFormat="1" applyFont="1" applyFill="1" applyBorder="1" applyAlignment="1">
      <alignment horizontal="center" vertical="center"/>
    </xf>
    <xf numFmtId="0" fontId="10" fillId="0" borderId="19" xfId="9" applyFont="1" applyFill="1" applyBorder="1" applyAlignment="1">
      <alignment horizontal="left" vertical="center" wrapText="1"/>
    </xf>
    <xf numFmtId="0" fontId="10" fillId="0" borderId="47" xfId="20" applyFont="1" applyBorder="1" applyAlignment="1">
      <alignment horizontal="center" vertical="center"/>
    </xf>
    <xf numFmtId="0" fontId="10" fillId="0" borderId="12" xfId="20" applyFont="1" applyBorder="1" applyAlignment="1">
      <alignment vertical="center" wrapText="1"/>
    </xf>
    <xf numFmtId="0" fontId="10" fillId="0" borderId="102" xfId="20" applyFont="1" applyBorder="1" applyAlignment="1">
      <alignment horizontal="center"/>
    </xf>
    <xf numFmtId="4" fontId="24" fillId="3" borderId="14" xfId="2" applyNumberFormat="1" applyFont="1" applyFill="1" applyBorder="1" applyAlignment="1">
      <alignment horizontal="right" vertical="center" wrapText="1"/>
    </xf>
    <xf numFmtId="49" fontId="10" fillId="0" borderId="57" xfId="11" applyNumberFormat="1" applyFont="1" applyFill="1" applyBorder="1" applyAlignment="1">
      <alignment horizontal="center" vertical="center"/>
    </xf>
    <xf numFmtId="0" fontId="10" fillId="11" borderId="91" xfId="21" applyFont="1" applyFill="1" applyBorder="1" applyAlignment="1">
      <alignment vertical="center" wrapText="1"/>
    </xf>
    <xf numFmtId="0" fontId="24" fillId="0" borderId="15" xfId="20" applyFont="1" applyBorder="1" applyAlignment="1">
      <alignment vertical="center"/>
    </xf>
    <xf numFmtId="0" fontId="10" fillId="0" borderId="122" xfId="2" applyFont="1" applyBorder="1" applyAlignment="1">
      <alignment vertical="center"/>
    </xf>
    <xf numFmtId="4" fontId="10" fillId="4" borderId="102" xfId="20" applyNumberFormat="1" applyFont="1" applyFill="1" applyBorder="1" applyAlignment="1">
      <alignment vertical="center"/>
    </xf>
    <xf numFmtId="0" fontId="10" fillId="11" borderId="99" xfId="2" applyFont="1" applyFill="1" applyBorder="1" applyAlignment="1">
      <alignment horizontal="left" vertical="center" wrapText="1"/>
    </xf>
    <xf numFmtId="49" fontId="10" fillId="0" borderId="0" xfId="21" applyNumberFormat="1" applyFont="1" applyFill="1" applyBorder="1" applyAlignment="1">
      <alignment horizontal="center" vertical="center"/>
    </xf>
    <xf numFmtId="4" fontId="10" fillId="0" borderId="26" xfId="20" applyNumberFormat="1" applyFont="1" applyFill="1" applyBorder="1" applyAlignment="1">
      <alignment horizontal="center" vertical="center" wrapText="1"/>
    </xf>
    <xf numFmtId="4" fontId="27" fillId="0" borderId="18" xfId="7" applyNumberFormat="1" applyFont="1" applyFill="1" applyBorder="1" applyAlignment="1">
      <alignment horizontal="center" vertical="center"/>
    </xf>
    <xf numFmtId="4" fontId="46" fillId="3" borderId="11" xfId="16" applyNumberFormat="1" applyFont="1" applyFill="1" applyBorder="1" applyAlignment="1">
      <alignment vertical="center"/>
    </xf>
    <xf numFmtId="0" fontId="10" fillId="0" borderId="38" xfId="7" applyFont="1" applyBorder="1" applyAlignment="1">
      <alignment horizontal="center" vertical="center"/>
    </xf>
    <xf numFmtId="4" fontId="46" fillId="12" borderId="11" xfId="16" applyNumberFormat="1" applyFont="1" applyFill="1" applyBorder="1" applyAlignment="1">
      <alignment vertical="center"/>
    </xf>
    <xf numFmtId="49" fontId="10" fillId="0" borderId="13" xfId="7" applyNumberFormat="1" applyFont="1" applyBorder="1" applyAlignment="1">
      <alignment horizontal="center"/>
    </xf>
    <xf numFmtId="0" fontId="10" fillId="0" borderId="91" xfId="2" applyFont="1" applyFill="1" applyBorder="1" applyAlignment="1">
      <alignment horizontal="left" vertical="center" wrapText="1"/>
    </xf>
    <xf numFmtId="0" fontId="10" fillId="0" borderId="14" xfId="7" applyFont="1" applyBorder="1" applyAlignment="1">
      <alignment horizontal="center"/>
    </xf>
    <xf numFmtId="4" fontId="35" fillId="4" borderId="74" xfId="7" applyNumberFormat="1" applyFont="1" applyFill="1" applyBorder="1" applyAlignment="1">
      <alignment vertical="center"/>
    </xf>
    <xf numFmtId="4" fontId="10" fillId="4" borderId="54" xfId="7" applyNumberFormat="1" applyFont="1" applyFill="1" applyBorder="1" applyAlignment="1">
      <alignment vertical="center"/>
    </xf>
    <xf numFmtId="4" fontId="10" fillId="4" borderId="52" xfId="7" applyNumberFormat="1" applyFont="1" applyFill="1" applyBorder="1" applyAlignment="1">
      <alignment vertical="center"/>
    </xf>
    <xf numFmtId="4" fontId="10" fillId="4" borderId="11" xfId="7" applyNumberFormat="1" applyFont="1" applyFill="1" applyBorder="1" applyAlignment="1">
      <alignment vertical="center"/>
    </xf>
    <xf numFmtId="4" fontId="10" fillId="0" borderId="138" xfId="2" applyNumberFormat="1" applyFont="1" applyFill="1" applyBorder="1" applyAlignment="1">
      <alignment horizontal="center" vertical="center" wrapText="1"/>
    </xf>
    <xf numFmtId="49" fontId="10" fillId="0" borderId="31" xfId="7" applyNumberFormat="1" applyFont="1" applyFill="1" applyBorder="1" applyAlignment="1">
      <alignment horizontal="left" vertical="center" wrapText="1"/>
    </xf>
    <xf numFmtId="49" fontId="10" fillId="0" borderId="21" xfId="7" applyNumberFormat="1" applyFont="1" applyFill="1" applyBorder="1" applyAlignment="1">
      <alignment horizontal="left" vertical="center" wrapText="1"/>
    </xf>
    <xf numFmtId="0" fontId="10" fillId="0" borderId="31" xfId="7" applyFont="1" applyFill="1" applyBorder="1" applyAlignment="1">
      <alignment vertical="center" wrapText="1"/>
    </xf>
    <xf numFmtId="0" fontId="10" fillId="0" borderId="26" xfId="7" applyFont="1" applyFill="1" applyBorder="1" applyAlignment="1">
      <alignment vertical="center" wrapText="1"/>
    </xf>
    <xf numFmtId="49" fontId="10" fillId="0" borderId="14" xfId="7" applyNumberFormat="1" applyFont="1" applyFill="1" applyBorder="1" applyAlignment="1">
      <alignment horizontal="left" vertical="center" wrapText="1"/>
    </xf>
    <xf numFmtId="4" fontId="28" fillId="3" borderId="26" xfId="2" applyNumberFormat="1" applyFont="1" applyFill="1" applyBorder="1" applyAlignment="1">
      <alignment horizontal="right" vertical="center" wrapText="1"/>
    </xf>
    <xf numFmtId="0" fontId="28" fillId="0" borderId="19" xfId="9" applyFont="1" applyFill="1" applyBorder="1" applyAlignment="1">
      <alignment vertical="center" wrapText="1"/>
    </xf>
    <xf numFmtId="0" fontId="24" fillId="0" borderId="19" xfId="9" applyFont="1" applyFill="1" applyBorder="1" applyAlignment="1">
      <alignment vertical="center" wrapText="1"/>
    </xf>
    <xf numFmtId="49" fontId="10" fillId="0" borderId="44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7" xfId="2" applyNumberFormat="1" applyFont="1" applyFill="1" applyBorder="1" applyAlignment="1">
      <alignment horizontal="right" vertical="center" wrapText="1"/>
    </xf>
    <xf numFmtId="0" fontId="10" fillId="0" borderId="7" xfId="2" applyFont="1" applyBorder="1" applyAlignment="1">
      <alignment vertical="center" wrapText="1"/>
    </xf>
    <xf numFmtId="0" fontId="10" fillId="0" borderId="10" xfId="7" applyFont="1" applyFill="1" applyBorder="1" applyAlignment="1">
      <alignment horizontal="left" vertical="center" wrapText="1"/>
    </xf>
    <xf numFmtId="49" fontId="10" fillId="0" borderId="40" xfId="2" applyNumberFormat="1" applyFont="1" applyFill="1" applyBorder="1" applyAlignment="1">
      <alignment horizontal="center" vertical="center" wrapText="1"/>
    </xf>
    <xf numFmtId="49" fontId="10" fillId="0" borderId="8" xfId="12" applyNumberFormat="1" applyFont="1" applyFill="1" applyBorder="1" applyAlignment="1">
      <alignment horizontal="right" vertical="center"/>
    </xf>
    <xf numFmtId="0" fontId="10" fillId="0" borderId="7" xfId="2" applyFont="1" applyFill="1" applyBorder="1" applyAlignment="1">
      <alignment horizontal="left" vertical="center" wrapText="1"/>
    </xf>
    <xf numFmtId="0" fontId="10" fillId="0" borderId="10" xfId="7" applyFont="1" applyFill="1" applyBorder="1" applyAlignment="1">
      <alignment vertical="center" wrapText="1"/>
    </xf>
    <xf numFmtId="49" fontId="10" fillId="0" borderId="130" xfId="2" applyNumberFormat="1" applyFont="1" applyFill="1" applyBorder="1" applyAlignment="1">
      <alignment horizontal="center" vertical="center" wrapText="1"/>
    </xf>
    <xf numFmtId="4" fontId="24" fillId="12" borderId="49" xfId="2" applyNumberFormat="1" applyFont="1" applyFill="1" applyBorder="1" applyAlignment="1">
      <alignment horizontal="right" vertical="center" wrapText="1"/>
    </xf>
    <xf numFmtId="0" fontId="24" fillId="0" borderId="122" xfId="2" applyFont="1" applyFill="1" applyBorder="1" applyAlignment="1">
      <alignment horizontal="left" vertical="center" wrapText="1"/>
    </xf>
    <xf numFmtId="49" fontId="10" fillId="0" borderId="8" xfId="9" applyNumberFormat="1" applyFont="1" applyFill="1" applyBorder="1" applyAlignment="1">
      <alignment horizontal="right" vertical="center" wrapText="1"/>
    </xf>
    <xf numFmtId="0" fontId="28" fillId="0" borderId="8" xfId="9" applyFont="1" applyFill="1" applyBorder="1" applyAlignment="1">
      <alignment vertical="center" wrapText="1"/>
    </xf>
    <xf numFmtId="49" fontId="10" fillId="0" borderId="41" xfId="2" applyNumberFormat="1" applyFont="1" applyFill="1" applyBorder="1" applyAlignment="1">
      <alignment horizontal="center" vertical="center" wrapText="1"/>
    </xf>
    <xf numFmtId="49" fontId="10" fillId="0" borderId="13" xfId="9" applyNumberFormat="1" applyFont="1" applyBorder="1" applyAlignment="1">
      <alignment horizontal="right" vertical="center" wrapText="1"/>
    </xf>
    <xf numFmtId="0" fontId="24" fillId="0" borderId="13" xfId="9" applyFont="1" applyFill="1" applyBorder="1" applyAlignment="1">
      <alignment vertical="center" wrapText="1"/>
    </xf>
    <xf numFmtId="4" fontId="28" fillId="4" borderId="14" xfId="2" applyNumberFormat="1" applyFont="1" applyFill="1" applyBorder="1" applyAlignment="1">
      <alignment horizontal="right" vertical="center" wrapText="1"/>
    </xf>
    <xf numFmtId="0" fontId="10" fillId="0" borderId="15" xfId="7" applyFont="1" applyFill="1" applyBorder="1" applyAlignment="1">
      <alignment vertical="center" wrapText="1"/>
    </xf>
    <xf numFmtId="4" fontId="28" fillId="12" borderId="26" xfId="2" applyNumberFormat="1" applyFont="1" applyFill="1" applyBorder="1" applyAlignment="1">
      <alignment horizontal="right" vertical="center" wrapText="1"/>
    </xf>
    <xf numFmtId="0" fontId="24" fillId="0" borderId="19" xfId="9" applyFont="1" applyBorder="1" applyAlignment="1">
      <alignment vertical="center" wrapText="1"/>
    </xf>
    <xf numFmtId="0" fontId="10" fillId="0" borderId="125" xfId="2" applyFont="1" applyFill="1" applyBorder="1" applyAlignment="1">
      <alignment horizontal="center" vertical="center" wrapText="1"/>
    </xf>
    <xf numFmtId="0" fontId="24" fillId="0" borderId="57" xfId="9" applyFont="1" applyBorder="1" applyAlignment="1">
      <alignment vertical="center" wrapText="1"/>
    </xf>
    <xf numFmtId="4" fontId="28" fillId="3" borderId="45" xfId="2" applyNumberFormat="1" applyFont="1" applyFill="1" applyBorder="1" applyAlignment="1">
      <alignment horizontal="right" vertical="center" wrapText="1"/>
    </xf>
    <xf numFmtId="49" fontId="10" fillId="0" borderId="73" xfId="12" applyNumberFormat="1" applyFont="1" applyFill="1" applyBorder="1" applyAlignment="1">
      <alignment horizontal="right" vertical="center"/>
    </xf>
    <xf numFmtId="4" fontId="28" fillId="12" borderId="45" xfId="2" applyNumberFormat="1" applyFont="1" applyFill="1" applyBorder="1" applyAlignment="1">
      <alignment horizontal="right" vertical="center" wrapText="1"/>
    </xf>
    <xf numFmtId="4" fontId="28" fillId="4" borderId="45" xfId="2" applyNumberFormat="1" applyFont="1" applyFill="1" applyBorder="1" applyAlignment="1">
      <alignment horizontal="right" vertical="center" wrapText="1"/>
    </xf>
    <xf numFmtId="0" fontId="10" fillId="0" borderId="107" xfId="7" applyFont="1" applyFill="1" applyBorder="1" applyAlignment="1">
      <alignment vertical="center" wrapText="1"/>
    </xf>
    <xf numFmtId="0" fontId="35" fillId="0" borderId="28" xfId="7" applyFont="1" applyBorder="1" applyAlignment="1">
      <alignment horizontal="center" vertical="center" wrapText="1"/>
    </xf>
    <xf numFmtId="49" fontId="10" fillId="0" borderId="95" xfId="7" applyNumberFormat="1" applyFont="1" applyBorder="1" applyAlignment="1">
      <alignment horizontal="left" vertical="center" wrapText="1"/>
    </xf>
    <xf numFmtId="0" fontId="24" fillId="0" borderId="0" xfId="9" applyFont="1" applyFill="1" applyBorder="1" applyAlignment="1">
      <alignment vertical="center" wrapText="1"/>
    </xf>
    <xf numFmtId="4" fontId="10" fillId="3" borderId="35" xfId="12" applyNumberFormat="1" applyFont="1" applyFill="1" applyBorder="1"/>
    <xf numFmtId="49" fontId="10" fillId="11" borderId="57" xfId="23" applyNumberFormat="1" applyFont="1" applyFill="1" applyBorder="1" applyAlignment="1">
      <alignment horizontal="center" vertical="center"/>
    </xf>
    <xf numFmtId="166" fontId="10" fillId="0" borderId="0" xfId="20" applyNumberFormat="1" applyFont="1" applyFill="1" applyBorder="1" applyAlignment="1">
      <alignment vertical="center" wrapText="1"/>
    </xf>
    <xf numFmtId="166" fontId="10" fillId="0" borderId="0" xfId="20" applyNumberFormat="1" applyFont="1" applyFill="1" applyBorder="1"/>
    <xf numFmtId="166" fontId="10" fillId="0" borderId="0" xfId="20" applyNumberFormat="1" applyFont="1" applyFill="1"/>
    <xf numFmtId="0" fontId="10" fillId="0" borderId="125" xfId="20" applyFont="1" applyBorder="1" applyAlignment="1">
      <alignment vertical="center"/>
    </xf>
    <xf numFmtId="166" fontId="79" fillId="0" borderId="31" xfId="25" applyNumberFormat="1" applyFont="1" applyFill="1" applyBorder="1" applyAlignment="1">
      <alignment vertical="center"/>
    </xf>
    <xf numFmtId="166" fontId="57" fillId="3" borderId="35" xfId="25" applyNumberFormat="1" applyFont="1" applyFill="1" applyBorder="1" applyAlignment="1">
      <alignment vertical="center"/>
    </xf>
    <xf numFmtId="166" fontId="79" fillId="0" borderId="4" xfId="25" applyNumberFormat="1" applyFont="1" applyFill="1" applyBorder="1" applyAlignment="1">
      <alignment horizontal="right" vertical="center"/>
    </xf>
    <xf numFmtId="166" fontId="57" fillId="3" borderId="31" xfId="25" applyNumberFormat="1" applyFont="1" applyFill="1" applyBorder="1" applyAlignment="1">
      <alignment vertical="center"/>
    </xf>
    <xf numFmtId="166" fontId="57" fillId="3" borderId="21" xfId="25" applyNumberFormat="1" applyFont="1" applyFill="1" applyBorder="1" applyAlignment="1">
      <alignment vertical="center"/>
    </xf>
    <xf numFmtId="166" fontId="57" fillId="3" borderId="49" xfId="25" applyNumberFormat="1" applyFont="1" applyFill="1" applyBorder="1" applyAlignment="1">
      <alignment vertical="center"/>
    </xf>
    <xf numFmtId="0" fontId="10" fillId="0" borderId="25" xfId="27" applyFont="1" applyFill="1" applyBorder="1" applyAlignment="1">
      <alignment vertical="center" wrapText="1"/>
    </xf>
    <xf numFmtId="0" fontId="15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8" fillId="0" borderId="12" xfId="7" applyFont="1" applyFill="1" applyBorder="1" applyAlignment="1">
      <alignment vertical="center" wrapText="1"/>
    </xf>
    <xf numFmtId="4" fontId="8" fillId="0" borderId="13" xfId="7" applyNumberFormat="1" applyFont="1" applyFill="1" applyBorder="1" applyAlignment="1">
      <alignment vertical="center" wrapText="1"/>
    </xf>
    <xf numFmtId="4" fontId="8" fillId="12" borderId="14" xfId="7" applyNumberFormat="1" applyFont="1" applyFill="1" applyBorder="1" applyAlignment="1">
      <alignment horizontal="right" vertical="center" wrapText="1"/>
    </xf>
    <xf numFmtId="4" fontId="8" fillId="4" borderId="14" xfId="7" applyNumberFormat="1" applyFont="1" applyFill="1" applyBorder="1" applyAlignment="1">
      <alignment horizontal="right" vertical="center" wrapText="1"/>
    </xf>
    <xf numFmtId="0" fontId="57" fillId="0" borderId="20" xfId="22" applyFont="1" applyFill="1" applyBorder="1" applyAlignment="1">
      <alignment horizontal="left" vertical="center" wrapText="1"/>
    </xf>
    <xf numFmtId="0" fontId="10" fillId="11" borderId="42" xfId="9" applyFont="1" applyFill="1" applyBorder="1" applyAlignment="1">
      <alignment horizontal="left" vertical="center" wrapText="1"/>
    </xf>
    <xf numFmtId="0" fontId="10" fillId="0" borderId="28" xfId="7" applyFont="1" applyFill="1" applyBorder="1" applyAlignment="1">
      <alignment horizontal="center" vertical="center"/>
    </xf>
    <xf numFmtId="0" fontId="46" fillId="11" borderId="42" xfId="12" applyFont="1" applyFill="1" applyBorder="1" applyAlignment="1">
      <alignment vertical="center" wrapText="1"/>
    </xf>
    <xf numFmtId="0" fontId="10" fillId="0" borderId="98" xfId="7" applyFont="1" applyFill="1" applyBorder="1" applyAlignment="1">
      <alignment horizontal="center" vertical="center"/>
    </xf>
    <xf numFmtId="4" fontId="35" fillId="3" borderId="35" xfId="12" applyNumberFormat="1" applyFont="1" applyFill="1" applyBorder="1" applyAlignment="1">
      <alignment vertical="center"/>
    </xf>
    <xf numFmtId="0" fontId="35" fillId="0" borderId="37" xfId="13" applyFont="1" applyFill="1" applyBorder="1" applyAlignment="1">
      <alignment horizontal="center" vertical="center"/>
    </xf>
    <xf numFmtId="49" fontId="35" fillId="0" borderId="34" xfId="12" applyNumberFormat="1" applyFont="1" applyFill="1" applyBorder="1" applyAlignment="1">
      <alignment horizontal="center" vertical="center"/>
    </xf>
    <xf numFmtId="0" fontId="35" fillId="0" borderId="33" xfId="12" applyFont="1" applyFill="1" applyBorder="1" applyAlignment="1">
      <alignment wrapText="1"/>
    </xf>
    <xf numFmtId="4" fontId="35" fillId="12" borderId="35" xfId="12" applyNumberFormat="1" applyFont="1" applyFill="1" applyBorder="1" applyAlignment="1">
      <alignment vertical="center"/>
    </xf>
    <xf numFmtId="4" fontId="35" fillId="4" borderId="35" xfId="12" applyNumberFormat="1" applyFont="1" applyFill="1" applyBorder="1" applyAlignment="1">
      <alignment vertical="center"/>
    </xf>
    <xf numFmtId="4" fontId="45" fillId="3" borderId="4" xfId="12" applyNumberFormat="1" applyFont="1" applyFill="1" applyBorder="1" applyAlignment="1">
      <alignment vertical="center"/>
    </xf>
    <xf numFmtId="0" fontId="45" fillId="0" borderId="16" xfId="13" applyFont="1" applyFill="1" applyBorder="1" applyAlignment="1">
      <alignment horizontal="center"/>
    </xf>
    <xf numFmtId="49" fontId="45" fillId="0" borderId="39" xfId="12" applyNumberFormat="1" applyFont="1" applyFill="1" applyBorder="1" applyAlignment="1">
      <alignment horizontal="center"/>
    </xf>
    <xf numFmtId="0" fontId="45" fillId="0" borderId="2" xfId="12" applyFont="1" applyFill="1" applyBorder="1" applyAlignment="1">
      <alignment wrapText="1"/>
    </xf>
    <xf numFmtId="4" fontId="45" fillId="12" borderId="4" xfId="12" applyNumberFormat="1" applyFont="1" applyFill="1" applyBorder="1" applyAlignment="1">
      <alignment vertical="center"/>
    </xf>
    <xf numFmtId="4" fontId="45" fillId="4" borderId="4" xfId="12" applyNumberFormat="1" applyFont="1" applyFill="1" applyBorder="1" applyAlignment="1">
      <alignment vertical="center"/>
    </xf>
    <xf numFmtId="4" fontId="10" fillId="0" borderId="4" xfId="12" applyNumberFormat="1" applyFont="1" applyFill="1" applyBorder="1" applyAlignment="1">
      <alignment horizontal="center"/>
    </xf>
    <xf numFmtId="4" fontId="10" fillId="3" borderId="54" xfId="2" applyNumberFormat="1" applyFont="1" applyFill="1" applyBorder="1" applyAlignment="1">
      <alignment vertical="center" wrapText="1"/>
    </xf>
    <xf numFmtId="4" fontId="10" fillId="3" borderId="11" xfId="2" applyNumberFormat="1" applyFont="1" applyFill="1" applyBorder="1" applyAlignment="1">
      <alignment horizontal="right" vertical="center"/>
    </xf>
    <xf numFmtId="4" fontId="10" fillId="12" borderId="11" xfId="2" applyNumberFormat="1" applyFont="1" applyFill="1" applyBorder="1" applyAlignment="1">
      <alignment horizontal="right" vertical="center"/>
    </xf>
    <xf numFmtId="4" fontId="10" fillId="4" borderId="14" xfId="2" applyNumberFormat="1" applyFont="1" applyFill="1" applyBorder="1" applyAlignment="1">
      <alignment horizontal="right" vertical="center"/>
    </xf>
    <xf numFmtId="0" fontId="46" fillId="11" borderId="15" xfId="2" applyFont="1" applyFill="1" applyBorder="1" applyAlignment="1">
      <alignment vertical="center" wrapText="1"/>
    </xf>
    <xf numFmtId="4" fontId="10" fillId="3" borderId="54" xfId="2" applyNumberFormat="1" applyFont="1" applyFill="1" applyBorder="1" applyAlignment="1">
      <alignment horizontal="right" vertical="center"/>
    </xf>
    <xf numFmtId="49" fontId="10" fillId="0" borderId="20" xfId="20" applyNumberFormat="1" applyFont="1" applyFill="1" applyBorder="1" applyAlignment="1">
      <alignment horizontal="center" vertical="center"/>
    </xf>
    <xf numFmtId="4" fontId="10" fillId="12" borderId="54" xfId="2" applyNumberFormat="1" applyFont="1" applyFill="1" applyBorder="1" applyAlignment="1">
      <alignment horizontal="right" vertical="center"/>
    </xf>
    <xf numFmtId="4" fontId="10" fillId="4" borderId="21" xfId="2" applyNumberFormat="1" applyFont="1" applyFill="1" applyBorder="1" applyAlignment="1">
      <alignment horizontal="right" vertical="center"/>
    </xf>
    <xf numFmtId="0" fontId="46" fillId="11" borderId="22" xfId="2" applyFont="1" applyFill="1" applyBorder="1" applyAlignment="1">
      <alignment vertical="center" wrapText="1"/>
    </xf>
    <xf numFmtId="49" fontId="10" fillId="0" borderId="19" xfId="9" applyNumberFormat="1" applyFont="1" applyFill="1" applyBorder="1" applyAlignment="1">
      <alignment horizontal="center" vertical="center" wrapText="1"/>
    </xf>
    <xf numFmtId="0" fontId="10" fillId="0" borderId="19" xfId="9" applyFont="1" applyBorder="1" applyAlignment="1">
      <alignment horizontal="left" vertical="center" wrapText="1"/>
    </xf>
    <xf numFmtId="49" fontId="10" fillId="0" borderId="19" xfId="9" applyNumberFormat="1" applyFont="1" applyBorder="1" applyAlignment="1">
      <alignment horizontal="center" vertical="center" wrapText="1"/>
    </xf>
    <xf numFmtId="0" fontId="10" fillId="0" borderId="38" xfId="7" applyFont="1" applyFill="1" applyBorder="1" applyAlignment="1">
      <alignment horizontal="center" vertical="center"/>
    </xf>
    <xf numFmtId="0" fontId="10" fillId="0" borderId="14" xfId="7" applyFont="1" applyFill="1" applyBorder="1" applyAlignment="1">
      <alignment vertical="center"/>
    </xf>
    <xf numFmtId="49" fontId="10" fillId="0" borderId="0" xfId="9" applyNumberFormat="1" applyFont="1" applyFill="1" applyBorder="1" applyAlignment="1">
      <alignment horizontal="center" vertical="center" wrapText="1"/>
    </xf>
    <xf numFmtId="0" fontId="10" fillId="0" borderId="0" xfId="9" applyFont="1" applyFill="1" applyBorder="1" applyAlignment="1">
      <alignment vertical="center" wrapText="1"/>
    </xf>
    <xf numFmtId="4" fontId="10" fillId="0" borderId="0" xfId="9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left" vertical="center" wrapText="1"/>
    </xf>
    <xf numFmtId="4" fontId="8" fillId="0" borderId="0" xfId="2" applyNumberFormat="1" applyFont="1" applyFill="1" applyBorder="1" applyAlignment="1">
      <alignment horizontal="right" vertical="center" wrapText="1"/>
    </xf>
    <xf numFmtId="0" fontId="10" fillId="0" borderId="0" xfId="9" applyFont="1" applyFill="1" applyBorder="1" applyAlignment="1">
      <alignment horizontal="left" vertical="center" wrapText="1"/>
    </xf>
    <xf numFmtId="0" fontId="10" fillId="0" borderId="0" xfId="37" applyFont="1" applyFill="1" applyBorder="1" applyAlignment="1">
      <alignment vertical="center" wrapText="1"/>
    </xf>
    <xf numFmtId="49" fontId="10" fillId="0" borderId="57" xfId="9" applyNumberFormat="1" applyFont="1" applyBorder="1" applyAlignment="1">
      <alignment horizontal="center" vertical="center" wrapText="1"/>
    </xf>
    <xf numFmtId="0" fontId="10" fillId="0" borderId="57" xfId="9" applyFont="1" applyBorder="1" applyAlignment="1">
      <alignment horizontal="left" vertical="center" wrapText="1"/>
    </xf>
    <xf numFmtId="49" fontId="10" fillId="0" borderId="19" xfId="9" applyNumberFormat="1" applyFont="1" applyBorder="1" applyAlignment="1">
      <alignment horizontal="center" vertical="center"/>
    </xf>
    <xf numFmtId="49" fontId="10" fillId="0" borderId="19" xfId="9" applyNumberFormat="1" applyFont="1" applyFill="1" applyBorder="1" applyAlignment="1">
      <alignment horizontal="center" vertical="center"/>
    </xf>
    <xf numFmtId="4" fontId="10" fillId="3" borderId="52" xfId="2" applyNumberFormat="1" applyFont="1" applyFill="1" applyBorder="1" applyAlignment="1">
      <alignment vertical="center" wrapText="1"/>
    </xf>
    <xf numFmtId="49" fontId="10" fillId="0" borderId="29" xfId="9" applyNumberFormat="1" applyFont="1" applyBorder="1" applyAlignment="1">
      <alignment horizontal="center" vertical="center" wrapText="1"/>
    </xf>
    <xf numFmtId="0" fontId="10" fillId="0" borderId="29" xfId="9" applyFont="1" applyBorder="1" applyAlignment="1">
      <alignment horizontal="left" vertical="center" wrapText="1"/>
    </xf>
    <xf numFmtId="4" fontId="10" fillId="0" borderId="32" xfId="2" applyNumberFormat="1" applyFont="1" applyFill="1" applyBorder="1" applyAlignment="1">
      <alignment vertical="center" wrapText="1"/>
    </xf>
    <xf numFmtId="4" fontId="10" fillId="3" borderId="101" xfId="2" applyNumberFormat="1" applyFont="1" applyFill="1" applyBorder="1" applyAlignment="1">
      <alignment vertical="center" wrapText="1"/>
    </xf>
    <xf numFmtId="0" fontId="10" fillId="0" borderId="57" xfId="0" applyFont="1" applyBorder="1" applyAlignment="1">
      <alignment wrapText="1"/>
    </xf>
    <xf numFmtId="4" fontId="10" fillId="0" borderId="102" xfId="2" applyNumberFormat="1" applyFont="1" applyFill="1" applyBorder="1" applyAlignment="1">
      <alignment vertical="center" wrapText="1"/>
    </xf>
    <xf numFmtId="4" fontId="10" fillId="3" borderId="35" xfId="2" applyNumberFormat="1" applyFont="1" applyFill="1" applyBorder="1" applyAlignment="1">
      <alignment horizontal="right" vertical="center" wrapText="1"/>
    </xf>
    <xf numFmtId="0" fontId="10" fillId="0" borderId="37" xfId="13" applyFont="1" applyFill="1" applyBorder="1" applyAlignment="1">
      <alignment horizontal="center" vertical="center"/>
    </xf>
    <xf numFmtId="49" fontId="10" fillId="0" borderId="34" xfId="12" applyNumberFormat="1" applyFont="1" applyFill="1" applyBorder="1" applyAlignment="1">
      <alignment horizontal="center" vertical="center"/>
    </xf>
    <xf numFmtId="4" fontId="10" fillId="0" borderId="34" xfId="7" applyNumberFormat="1" applyFont="1" applyFill="1" applyBorder="1" applyAlignment="1">
      <alignment vertical="center" wrapText="1"/>
    </xf>
    <xf numFmtId="4" fontId="10" fillId="12" borderId="56" xfId="2" applyNumberFormat="1" applyFont="1" applyFill="1" applyBorder="1" applyAlignment="1">
      <alignment horizontal="right" vertical="center" wrapText="1"/>
    </xf>
    <xf numFmtId="4" fontId="10" fillId="4" borderId="35" xfId="2" applyNumberFormat="1" applyFont="1" applyFill="1" applyBorder="1" applyAlignment="1">
      <alignment horizontal="right" vertical="center" wrapText="1"/>
    </xf>
    <xf numFmtId="49" fontId="10" fillId="0" borderId="57" xfId="9" applyNumberFormat="1" applyFont="1" applyFill="1" applyBorder="1" applyAlignment="1">
      <alignment horizontal="center" vertical="center" wrapText="1"/>
    </xf>
    <xf numFmtId="0" fontId="10" fillId="0" borderId="57" xfId="9" applyFont="1" applyFill="1" applyBorder="1" applyAlignment="1">
      <alignment horizontal="left" vertical="center" wrapText="1"/>
    </xf>
    <xf numFmtId="0" fontId="10" fillId="0" borderId="98" xfId="7" applyFont="1" applyFill="1" applyBorder="1" applyAlignment="1">
      <alignment horizontal="center" vertical="center" wrapText="1"/>
    </xf>
    <xf numFmtId="0" fontId="10" fillId="0" borderId="122" xfId="7" applyFont="1" applyFill="1" applyBorder="1" applyAlignment="1">
      <alignment vertical="center" wrapText="1"/>
    </xf>
    <xf numFmtId="4" fontId="10" fillId="0" borderId="57" xfId="7" applyNumberFormat="1" applyFont="1" applyFill="1" applyBorder="1" applyAlignment="1">
      <alignment vertical="center" wrapText="1"/>
    </xf>
    <xf numFmtId="4" fontId="10" fillId="0" borderId="122" xfId="7" applyNumberFormat="1" applyFont="1" applyBorder="1" applyAlignment="1">
      <alignment vertical="center"/>
    </xf>
    <xf numFmtId="4" fontId="10" fillId="12" borderId="49" xfId="7" applyNumberFormat="1" applyFont="1" applyFill="1" applyBorder="1" applyAlignment="1">
      <alignment horizontal="right" vertical="center" wrapText="1"/>
    </xf>
    <xf numFmtId="4" fontId="10" fillId="4" borderId="49" xfId="7" applyNumberFormat="1" applyFont="1" applyFill="1" applyBorder="1" applyAlignment="1">
      <alignment horizontal="right" vertical="center" wrapText="1"/>
    </xf>
    <xf numFmtId="49" fontId="10" fillId="0" borderId="29" xfId="9" applyNumberFormat="1" applyFont="1" applyBorder="1" applyAlignment="1">
      <alignment horizontal="center" vertical="center"/>
    </xf>
    <xf numFmtId="49" fontId="10" fillId="0" borderId="130" xfId="23" applyNumberFormat="1" applyFont="1" applyFill="1" applyBorder="1" applyAlignment="1">
      <alignment horizontal="center" vertical="center"/>
    </xf>
    <xf numFmtId="4" fontId="62" fillId="0" borderId="31" xfId="5" applyNumberFormat="1" applyFont="1" applyFill="1" applyBorder="1" applyAlignment="1">
      <alignment vertical="center"/>
    </xf>
    <xf numFmtId="4" fontId="62" fillId="0" borderId="21" xfId="5" applyNumberFormat="1" applyFont="1" applyFill="1" applyBorder="1" applyAlignment="1">
      <alignment vertical="center"/>
    </xf>
    <xf numFmtId="4" fontId="62" fillId="0" borderId="14" xfId="5" applyNumberFormat="1" applyFont="1" applyFill="1" applyBorder="1" applyAlignment="1">
      <alignment vertical="center"/>
    </xf>
    <xf numFmtId="4" fontId="82" fillId="0" borderId="31" xfId="2" applyNumberFormat="1" applyFont="1" applyFill="1" applyBorder="1" applyAlignment="1">
      <alignment vertical="center" wrapText="1"/>
    </xf>
    <xf numFmtId="49" fontId="10" fillId="0" borderId="29" xfId="9" applyNumberFormat="1" applyFont="1" applyFill="1" applyBorder="1" applyAlignment="1">
      <alignment horizontal="center" vertical="center" wrapText="1"/>
    </xf>
    <xf numFmtId="49" fontId="10" fillId="0" borderId="13" xfId="9" applyNumberFormat="1" applyFont="1" applyFill="1" applyBorder="1" applyAlignment="1">
      <alignment horizontal="center" vertical="center" wrapText="1"/>
    </xf>
    <xf numFmtId="0" fontId="10" fillId="0" borderId="13" xfId="9" applyFont="1" applyFill="1" applyBorder="1" applyAlignment="1">
      <alignment horizontal="left" vertical="center" wrapText="1"/>
    </xf>
    <xf numFmtId="0" fontId="10" fillId="0" borderId="19" xfId="21" applyFont="1" applyFill="1" applyBorder="1" applyAlignment="1">
      <alignment vertical="center" wrapText="1"/>
    </xf>
    <xf numFmtId="0" fontId="10" fillId="0" borderId="97" xfId="21" applyFont="1" applyFill="1" applyBorder="1" applyAlignment="1">
      <alignment vertical="center" wrapText="1"/>
    </xf>
    <xf numFmtId="0" fontId="10" fillId="0" borderId="95" xfId="21" applyFont="1" applyFill="1" applyBorder="1" applyAlignment="1">
      <alignment vertical="center" wrapText="1"/>
    </xf>
    <xf numFmtId="4" fontId="24" fillId="3" borderId="26" xfId="20" applyNumberFormat="1" applyFont="1" applyFill="1" applyBorder="1" applyAlignment="1">
      <alignment vertical="center"/>
    </xf>
    <xf numFmtId="0" fontId="24" fillId="0" borderId="26" xfId="20" applyFont="1" applyBorder="1" applyAlignment="1">
      <alignment horizontal="center"/>
    </xf>
    <xf numFmtId="0" fontId="28" fillId="0" borderId="19" xfId="9" applyFont="1" applyBorder="1" applyAlignment="1">
      <alignment vertical="center" wrapText="1"/>
    </xf>
    <xf numFmtId="4" fontId="28" fillId="12" borderId="26" xfId="20" applyNumberFormat="1" applyFont="1" applyFill="1" applyBorder="1" applyAlignment="1">
      <alignment vertical="center"/>
    </xf>
    <xf numFmtId="4" fontId="12" fillId="4" borderId="32" xfId="18" applyNumberFormat="1" applyFont="1" applyFill="1" applyBorder="1" applyAlignment="1">
      <alignment vertical="center" wrapText="1"/>
    </xf>
    <xf numFmtId="49" fontId="10" fillId="0" borderId="25" xfId="23" applyNumberFormat="1" applyFont="1" applyFill="1" applyBorder="1" applyAlignment="1">
      <alignment horizontal="center" vertical="center"/>
    </xf>
    <xf numFmtId="0" fontId="10" fillId="0" borderId="96" xfId="21" applyFont="1" applyFill="1" applyBorder="1" applyAlignment="1">
      <alignment vertical="center" wrapText="1"/>
    </xf>
    <xf numFmtId="4" fontId="24" fillId="4" borderId="26" xfId="20" applyNumberFormat="1" applyFont="1" applyFill="1" applyBorder="1" applyAlignment="1">
      <alignment vertical="center" wrapText="1"/>
    </xf>
    <xf numFmtId="4" fontId="24" fillId="0" borderId="27" xfId="20" applyNumberFormat="1" applyFont="1" applyFill="1" applyBorder="1" applyAlignment="1">
      <alignment vertical="center" wrapText="1"/>
    </xf>
    <xf numFmtId="4" fontId="24" fillId="0" borderId="32" xfId="20" applyNumberFormat="1" applyFont="1" applyFill="1" applyBorder="1" applyAlignment="1">
      <alignment vertical="center" wrapText="1"/>
    </xf>
    <xf numFmtId="4" fontId="24" fillId="12" borderId="49" xfId="20" applyNumberFormat="1" applyFont="1" applyFill="1" applyBorder="1" applyAlignment="1">
      <alignment vertical="center"/>
    </xf>
    <xf numFmtId="0" fontId="28" fillId="0" borderId="29" xfId="9" applyFont="1" applyFill="1" applyBorder="1" applyAlignment="1">
      <alignment vertical="center" wrapText="1"/>
    </xf>
    <xf numFmtId="1" fontId="46" fillId="0" borderId="19" xfId="20" applyNumberFormat="1" applyFont="1" applyFill="1" applyBorder="1" applyAlignment="1">
      <alignment horizontal="center" vertical="center" wrapText="1"/>
    </xf>
    <xf numFmtId="0" fontId="29" fillId="0" borderId="99" xfId="21" applyFont="1" applyFill="1" applyBorder="1" applyAlignment="1">
      <alignment vertical="center" wrapText="1"/>
    </xf>
    <xf numFmtId="4" fontId="12" fillId="4" borderId="49" xfId="18" applyNumberFormat="1" applyFont="1" applyFill="1" applyBorder="1" applyAlignment="1">
      <alignment vertical="center" wrapText="1"/>
    </xf>
    <xf numFmtId="4" fontId="35" fillId="0" borderId="32" xfId="12" applyNumberFormat="1" applyFont="1" applyFill="1" applyBorder="1" applyAlignment="1">
      <alignment vertical="center"/>
    </xf>
    <xf numFmtId="49" fontId="10" fillId="11" borderId="19" xfId="0" applyNumberFormat="1" applyFont="1" applyFill="1" applyBorder="1" applyAlignment="1">
      <alignment horizontal="center" vertical="center" wrapText="1"/>
    </xf>
    <xf numFmtId="0" fontId="10" fillId="11" borderId="19" xfId="37" applyFont="1" applyFill="1" applyBorder="1" applyAlignment="1">
      <alignment vertical="center" wrapText="1"/>
    </xf>
    <xf numFmtId="49" fontId="10" fillId="0" borderId="30" xfId="12" applyNumberFormat="1" applyFont="1" applyFill="1" applyBorder="1" applyAlignment="1">
      <alignment horizontal="center" vertical="center"/>
    </xf>
    <xf numFmtId="49" fontId="46" fillId="0" borderId="44" xfId="29" applyNumberFormat="1" applyFont="1" applyBorder="1" applyAlignment="1">
      <alignment horizontal="center"/>
    </xf>
    <xf numFmtId="0" fontId="46" fillId="0" borderId="30" xfId="29" applyFont="1" applyBorder="1"/>
    <xf numFmtId="4" fontId="33" fillId="0" borderId="5" xfId="20" applyNumberFormat="1" applyFont="1" applyFill="1" applyBorder="1" applyAlignment="1">
      <alignment vertical="center" wrapText="1"/>
    </xf>
    <xf numFmtId="4" fontId="10" fillId="4" borderId="10" xfId="20" applyNumberFormat="1" applyFont="1" applyFill="1" applyBorder="1" applyAlignment="1">
      <alignment vertical="center" wrapText="1"/>
    </xf>
    <xf numFmtId="4" fontId="10" fillId="4" borderId="15" xfId="20" applyNumberFormat="1" applyFont="1" applyFill="1" applyBorder="1" applyAlignment="1">
      <alignment vertical="center" wrapText="1"/>
    </xf>
    <xf numFmtId="4" fontId="83" fillId="3" borderId="21" xfId="2" applyNumberFormat="1" applyFont="1" applyFill="1" applyBorder="1" applyAlignment="1">
      <alignment horizontal="right" vertical="center" wrapText="1"/>
    </xf>
    <xf numFmtId="4" fontId="83" fillId="12" borderId="21" xfId="2" applyNumberFormat="1" applyFont="1" applyFill="1" applyBorder="1" applyAlignment="1">
      <alignment horizontal="right" vertical="center" wrapText="1"/>
    </xf>
    <xf numFmtId="49" fontId="17" fillId="15" borderId="16" xfId="2" applyNumberFormat="1" applyFont="1" applyFill="1" applyBorder="1" applyAlignment="1">
      <alignment horizontal="center" vertical="center" wrapText="1"/>
    </xf>
    <xf numFmtId="4" fontId="17" fillId="15" borderId="4" xfId="1" applyNumberFormat="1" applyFont="1" applyFill="1" applyBorder="1" applyAlignment="1">
      <alignment horizontal="right" vertical="center" wrapText="1"/>
    </xf>
    <xf numFmtId="49" fontId="17" fillId="16" borderId="16" xfId="2" applyNumberFormat="1" applyFont="1" applyFill="1" applyBorder="1" applyAlignment="1">
      <alignment horizontal="center" vertical="center" wrapText="1"/>
    </xf>
    <xf numFmtId="4" fontId="17" fillId="16" borderId="4" xfId="1" applyNumberFormat="1" applyFont="1" applyFill="1" applyBorder="1" applyAlignment="1">
      <alignment horizontal="right" vertical="center" wrapText="1"/>
    </xf>
    <xf numFmtId="0" fontId="18" fillId="0" borderId="35" xfId="1" applyFont="1" applyBorder="1" applyAlignment="1">
      <alignment horizontal="left" vertical="center" wrapText="1"/>
    </xf>
    <xf numFmtId="4" fontId="18" fillId="0" borderId="95" xfId="6" applyNumberFormat="1" applyFont="1" applyBorder="1" applyAlignment="1">
      <alignment vertical="center"/>
    </xf>
    <xf numFmtId="4" fontId="18" fillId="0" borderId="47" xfId="6" applyNumberFormat="1" applyFont="1" applyBorder="1" applyAlignment="1">
      <alignment vertical="center"/>
    </xf>
    <xf numFmtId="4" fontId="18" fillId="0" borderId="30" xfId="6" applyNumberFormat="1" applyFont="1" applyBorder="1" applyAlignment="1">
      <alignment vertical="center"/>
    </xf>
    <xf numFmtId="4" fontId="18" fillId="0" borderId="25" xfId="6" applyNumberFormat="1" applyFont="1" applyBorder="1" applyAlignment="1">
      <alignment vertical="center"/>
    </xf>
    <xf numFmtId="4" fontId="18" fillId="0" borderId="20" xfId="6" applyNumberFormat="1" applyFont="1" applyBorder="1" applyAlignment="1">
      <alignment vertical="center"/>
    </xf>
    <xf numFmtId="4" fontId="18" fillId="0" borderId="33" xfId="6" applyNumberFormat="1" applyFont="1" applyBorder="1" applyAlignment="1">
      <alignment vertical="center"/>
    </xf>
    <xf numFmtId="4" fontId="18" fillId="9" borderId="2" xfId="6" applyNumberFormat="1" applyFont="1" applyFill="1" applyBorder="1" applyAlignment="1">
      <alignment vertical="center"/>
    </xf>
    <xf numFmtId="0" fontId="10" fillId="0" borderId="94" xfId="6" applyFont="1" applyBorder="1" applyAlignment="1">
      <alignment horizontal="center" vertical="center"/>
    </xf>
    <xf numFmtId="0" fontId="10" fillId="0" borderId="91" xfId="6" applyFont="1" applyBorder="1" applyAlignment="1">
      <alignment horizontal="center" vertical="center" wrapText="1"/>
    </xf>
    <xf numFmtId="4" fontId="18" fillId="0" borderId="97" xfId="6" applyNumberFormat="1" applyFont="1" applyBorder="1" applyAlignment="1">
      <alignment vertical="center"/>
    </xf>
    <xf numFmtId="4" fontId="18" fillId="0" borderId="97" xfId="6" applyNumberFormat="1" applyFont="1" applyFill="1" applyBorder="1" applyAlignment="1">
      <alignment vertical="center"/>
    </xf>
    <xf numFmtId="4" fontId="18" fillId="0" borderId="95" xfId="6" applyNumberFormat="1" applyFont="1" applyFill="1" applyBorder="1" applyAlignment="1">
      <alignment vertical="center"/>
    </xf>
    <xf numFmtId="4" fontId="18" fillId="0" borderId="100" xfId="6" applyNumberFormat="1" applyFont="1" applyBorder="1" applyAlignment="1">
      <alignment vertical="center"/>
    </xf>
    <xf numFmtId="4" fontId="18" fillId="9" borderId="66" xfId="6" applyNumberFormat="1" applyFont="1" applyFill="1" applyBorder="1" applyAlignment="1">
      <alignment vertical="center"/>
    </xf>
    <xf numFmtId="0" fontId="8" fillId="0" borderId="13" xfId="7" applyFont="1" applyFill="1" applyBorder="1" applyAlignment="1">
      <alignment horizontal="center" vertical="center" wrapText="1"/>
    </xf>
    <xf numFmtId="0" fontId="8" fillId="0" borderId="38" xfId="7" applyFont="1" applyFill="1" applyBorder="1" applyAlignment="1">
      <alignment horizontal="center" vertical="center" wrapText="1"/>
    </xf>
    <xf numFmtId="49" fontId="10" fillId="0" borderId="13" xfId="12" applyNumberFormat="1" applyFont="1" applyFill="1" applyBorder="1" applyAlignment="1">
      <alignment horizontal="center"/>
    </xf>
    <xf numFmtId="0" fontId="10" fillId="0" borderId="13" xfId="2" applyFont="1" applyFill="1" applyBorder="1" applyAlignment="1">
      <alignment vertical="center" wrapText="1"/>
    </xf>
    <xf numFmtId="4" fontId="10" fillId="4" borderId="31" xfId="7" applyNumberFormat="1" applyFont="1" applyFill="1" applyBorder="1" applyAlignment="1">
      <alignment vertical="center"/>
    </xf>
    <xf numFmtId="4" fontId="10" fillId="4" borderId="35" xfId="7" applyNumberFormat="1" applyFont="1" applyFill="1" applyBorder="1" applyAlignment="1">
      <alignment vertical="center"/>
    </xf>
    <xf numFmtId="49" fontId="10" fillId="0" borderId="19" xfId="20" applyNumberFormat="1" applyFont="1" applyFill="1" applyBorder="1" applyAlignment="1">
      <alignment horizontal="center" vertical="center"/>
    </xf>
    <xf numFmtId="0" fontId="10" fillId="0" borderId="62" xfId="20" applyFont="1" applyBorder="1" applyAlignment="1">
      <alignment wrapText="1"/>
    </xf>
    <xf numFmtId="0" fontId="10" fillId="0" borderId="24" xfId="2" applyFont="1" applyFill="1" applyBorder="1" applyAlignment="1">
      <alignment horizontal="left" vertical="center" wrapText="1"/>
    </xf>
    <xf numFmtId="49" fontId="10" fillId="0" borderId="24" xfId="20" applyNumberFormat="1" applyFont="1" applyBorder="1" applyAlignment="1">
      <alignment horizontal="center" wrapText="1"/>
    </xf>
    <xf numFmtId="0" fontId="10" fillId="0" borderId="53" xfId="20" applyFont="1" applyBorder="1" applyAlignment="1">
      <alignment horizontal="center" vertical="center"/>
    </xf>
    <xf numFmtId="0" fontId="10" fillId="0" borderId="13" xfId="20" applyFont="1" applyFill="1" applyBorder="1" applyAlignment="1">
      <alignment horizontal="center" vertical="center"/>
    </xf>
    <xf numFmtId="0" fontId="10" fillId="0" borderId="12" xfId="20" applyFont="1" applyFill="1" applyBorder="1" applyAlignment="1">
      <alignment vertical="center"/>
    </xf>
    <xf numFmtId="4" fontId="33" fillId="0" borderId="66" xfId="20" applyNumberFormat="1" applyFont="1" applyFill="1" applyBorder="1" applyAlignment="1">
      <alignment vertical="center" wrapText="1"/>
    </xf>
    <xf numFmtId="4" fontId="10" fillId="0" borderId="7" xfId="20" applyNumberFormat="1" applyFont="1" applyFill="1" applyBorder="1" applyAlignment="1">
      <alignment vertical="center" wrapText="1"/>
    </xf>
    <xf numFmtId="4" fontId="10" fillId="0" borderId="94" xfId="2" applyNumberFormat="1" applyFont="1" applyFill="1" applyBorder="1" applyAlignment="1">
      <alignment horizontal="right" vertical="center" wrapText="1"/>
    </xf>
    <xf numFmtId="4" fontId="10" fillId="4" borderId="49" xfId="20" applyNumberFormat="1" applyFont="1" applyFill="1" applyBorder="1" applyAlignment="1">
      <alignment horizontal="right" vertical="center"/>
    </xf>
    <xf numFmtId="0" fontId="10" fillId="0" borderId="57" xfId="20" applyFont="1" applyFill="1" applyBorder="1" applyAlignment="1">
      <alignment vertical="center"/>
    </xf>
    <xf numFmtId="0" fontId="10" fillId="0" borderId="99" xfId="2" applyFont="1" applyFill="1" applyBorder="1" applyAlignment="1">
      <alignment vertical="center"/>
    </xf>
    <xf numFmtId="2" fontId="10" fillId="0" borderId="96" xfId="2" applyNumberFormat="1" applyFont="1" applyFill="1" applyBorder="1" applyAlignment="1">
      <alignment vertical="center" wrapText="1"/>
    </xf>
    <xf numFmtId="2" fontId="10" fillId="0" borderId="91" xfId="2" applyNumberFormat="1" applyFont="1" applyFill="1" applyBorder="1" applyAlignment="1">
      <alignment vertical="center"/>
    </xf>
    <xf numFmtId="0" fontId="10" fillId="4" borderId="11" xfId="7" applyFont="1" applyFill="1" applyBorder="1" applyAlignment="1">
      <alignment vertical="center"/>
    </xf>
    <xf numFmtId="4" fontId="62" fillId="2" borderId="21" xfId="5" applyNumberFormat="1" applyFont="1" applyFill="1" applyBorder="1" applyAlignment="1">
      <alignment vertical="center"/>
    </xf>
    <xf numFmtId="4" fontId="8" fillId="3" borderId="14" xfId="7" applyNumberFormat="1" applyFont="1" applyFill="1" applyBorder="1" applyAlignment="1">
      <alignment vertical="center" wrapText="1"/>
    </xf>
    <xf numFmtId="4" fontId="28" fillId="4" borderId="31" xfId="7" applyNumberFormat="1" applyFont="1" applyFill="1" applyBorder="1" applyAlignment="1">
      <alignment vertical="center" wrapText="1"/>
    </xf>
    <xf numFmtId="4" fontId="28" fillId="4" borderId="21" xfId="7" applyNumberFormat="1" applyFont="1" applyFill="1" applyBorder="1" applyAlignment="1">
      <alignment vertical="center" wrapText="1"/>
    </xf>
    <xf numFmtId="4" fontId="17" fillId="0" borderId="4" xfId="1" applyNumberFormat="1" applyFont="1" applyFill="1" applyBorder="1" applyAlignment="1">
      <alignment horizontal="right" vertical="center" wrapText="1"/>
    </xf>
    <xf numFmtId="4" fontId="2" fillId="0" borderId="0" xfId="1" applyNumberFormat="1" applyFill="1"/>
    <xf numFmtId="4" fontId="17" fillId="6" borderId="5" xfId="1" applyNumberFormat="1" applyFont="1" applyFill="1" applyBorder="1" applyAlignment="1">
      <alignment horizontal="right" vertical="center" wrapText="1"/>
    </xf>
    <xf numFmtId="0" fontId="8" fillId="0" borderId="4" xfId="3" applyFont="1" applyFill="1" applyBorder="1" applyAlignment="1">
      <alignment horizontal="center" vertical="center" wrapText="1"/>
    </xf>
    <xf numFmtId="4" fontId="8" fillId="0" borderId="4" xfId="1" applyNumberFormat="1" applyFont="1" applyFill="1" applyBorder="1" applyAlignment="1">
      <alignment vertical="center" wrapText="1"/>
    </xf>
    <xf numFmtId="4" fontId="10" fillId="0" borderId="9" xfId="1" applyNumberFormat="1" applyFont="1" applyFill="1" applyBorder="1" applyAlignment="1">
      <alignment vertical="center" wrapText="1"/>
    </xf>
    <xf numFmtId="4" fontId="10" fillId="0" borderId="14" xfId="1" applyNumberFormat="1" applyFont="1" applyFill="1" applyBorder="1" applyAlignment="1">
      <alignment vertical="center" wrapText="1"/>
    </xf>
    <xf numFmtId="4" fontId="10" fillId="0" borderId="21" xfId="1" applyNumberFormat="1" applyFont="1" applyFill="1" applyBorder="1" applyAlignment="1">
      <alignment vertical="center" wrapText="1"/>
    </xf>
    <xf numFmtId="4" fontId="10" fillId="0" borderId="26" xfId="1" applyNumberFormat="1" applyFont="1" applyFill="1" applyBorder="1" applyAlignment="1">
      <alignment vertical="center" wrapText="1"/>
    </xf>
    <xf numFmtId="4" fontId="10" fillId="0" borderId="31" xfId="1" applyNumberFormat="1" applyFont="1" applyFill="1" applyBorder="1" applyAlignment="1">
      <alignment vertical="center" wrapText="1"/>
    </xf>
    <xf numFmtId="4" fontId="10" fillId="0" borderId="35" xfId="1" applyNumberFormat="1" applyFont="1" applyFill="1" applyBorder="1" applyAlignment="1">
      <alignment vertical="center" wrapText="1"/>
    </xf>
    <xf numFmtId="4" fontId="8" fillId="3" borderId="4" xfId="4" applyNumberFormat="1" applyFont="1" applyFill="1" applyBorder="1" applyAlignment="1">
      <alignment horizontal="center" vertical="center" wrapText="1"/>
    </xf>
    <xf numFmtId="4" fontId="6" fillId="3" borderId="4" xfId="1" applyNumberFormat="1" applyFont="1" applyFill="1" applyBorder="1" applyAlignment="1">
      <alignment vertical="center" wrapText="1"/>
    </xf>
    <xf numFmtId="4" fontId="8" fillId="3" borderId="9" xfId="1" applyNumberFormat="1" applyFont="1" applyFill="1" applyBorder="1" applyAlignment="1">
      <alignment vertical="center" wrapText="1"/>
    </xf>
    <xf numFmtId="4" fontId="8" fillId="3" borderId="14" xfId="1" applyNumberFormat="1" applyFont="1" applyFill="1" applyBorder="1" applyAlignment="1">
      <alignment vertical="center" wrapText="1"/>
    </xf>
    <xf numFmtId="4" fontId="8" fillId="3" borderId="21" xfId="1" applyNumberFormat="1" applyFont="1" applyFill="1" applyBorder="1" applyAlignment="1">
      <alignment vertical="center" wrapText="1"/>
    </xf>
    <xf numFmtId="4" fontId="8" fillId="3" borderId="26" xfId="1" applyNumberFormat="1" applyFont="1" applyFill="1" applyBorder="1" applyAlignment="1">
      <alignment vertical="center" wrapText="1"/>
    </xf>
    <xf numFmtId="4" fontId="8" fillId="3" borderId="31" xfId="1" applyNumberFormat="1" applyFont="1" applyFill="1" applyBorder="1" applyAlignment="1">
      <alignment vertical="center" wrapText="1"/>
    </xf>
    <xf numFmtId="4" fontId="8" fillId="3" borderId="35" xfId="1" applyNumberFormat="1" applyFont="1" applyFill="1" applyBorder="1" applyAlignment="1">
      <alignment vertical="center" wrapText="1"/>
    </xf>
    <xf numFmtId="4" fontId="8" fillId="4" borderId="39" xfId="4" applyNumberFormat="1" applyFont="1" applyFill="1" applyBorder="1" applyAlignment="1">
      <alignment horizontal="center" vertical="center" wrapText="1"/>
    </xf>
    <xf numFmtId="4" fontId="6" fillId="4" borderId="39" xfId="1" applyNumberFormat="1" applyFont="1" applyFill="1" applyBorder="1" applyAlignment="1">
      <alignment vertical="center" wrapText="1"/>
    </xf>
    <xf numFmtId="4" fontId="8" fillId="4" borderId="40" xfId="1" applyNumberFormat="1" applyFont="1" applyFill="1" applyBorder="1" applyAlignment="1">
      <alignment vertical="center" wrapText="1"/>
    </xf>
    <xf numFmtId="4" fontId="8" fillId="4" borderId="41" xfId="1" applyNumberFormat="1" applyFont="1" applyFill="1" applyBorder="1" applyAlignment="1">
      <alignment vertical="center" wrapText="1"/>
    </xf>
    <xf numFmtId="4" fontId="8" fillId="4" borderId="42" xfId="1" applyNumberFormat="1" applyFont="1" applyFill="1" applyBorder="1" applyAlignment="1">
      <alignment vertical="center" wrapText="1"/>
    </xf>
    <xf numFmtId="4" fontId="8" fillId="4" borderId="43" xfId="1" applyNumberFormat="1" applyFont="1" applyFill="1" applyBorder="1" applyAlignment="1">
      <alignment vertical="center" wrapText="1"/>
    </xf>
    <xf numFmtId="4" fontId="8" fillId="4" borderId="44" xfId="1" applyNumberFormat="1" applyFont="1" applyFill="1" applyBorder="1" applyAlignment="1">
      <alignment vertical="center" wrapText="1"/>
    </xf>
    <xf numFmtId="4" fontId="8" fillId="4" borderId="0" xfId="1" applyNumberFormat="1" applyFont="1" applyFill="1" applyBorder="1" applyAlignment="1">
      <alignment vertical="center" wrapText="1"/>
    </xf>
    <xf numFmtId="0" fontId="10" fillId="0" borderId="29" xfId="12" applyFont="1" applyFill="1" applyBorder="1" applyAlignment="1">
      <alignment horizontal="left" vertical="center" wrapText="1"/>
    </xf>
    <xf numFmtId="0" fontId="10" fillId="0" borderId="12" xfId="12" applyFont="1" applyFill="1" applyBorder="1" applyAlignment="1">
      <alignment vertical="center"/>
    </xf>
    <xf numFmtId="49" fontId="10" fillId="0" borderId="12" xfId="19" applyNumberFormat="1" applyFont="1" applyFill="1" applyBorder="1" applyAlignment="1">
      <alignment horizontal="center" vertical="center" wrapText="1"/>
    </xf>
    <xf numFmtId="4" fontId="10" fillId="0" borderId="12" xfId="2" applyNumberFormat="1" applyFont="1" applyFill="1" applyBorder="1" applyAlignment="1">
      <alignment vertical="center" wrapText="1"/>
    </xf>
    <xf numFmtId="0" fontId="46" fillId="0" borderId="30" xfId="29" applyFont="1" applyFill="1" applyBorder="1" applyAlignment="1">
      <alignment vertical="center" wrapText="1"/>
    </xf>
    <xf numFmtId="0" fontId="46" fillId="0" borderId="19" xfId="29" applyFont="1" applyFill="1" applyBorder="1" applyAlignment="1">
      <alignment horizontal="center" vertical="center"/>
    </xf>
    <xf numFmtId="0" fontId="10" fillId="0" borderId="44" xfId="12" applyFont="1" applyFill="1" applyBorder="1" applyAlignment="1">
      <alignment vertical="center" wrapText="1"/>
    </xf>
    <xf numFmtId="49" fontId="46" fillId="0" borderId="13" xfId="29" applyNumberFormat="1" applyFont="1" applyFill="1" applyBorder="1" applyAlignment="1">
      <alignment horizontal="center"/>
    </xf>
    <xf numFmtId="0" fontId="10" fillId="0" borderId="41" xfId="12" applyFont="1" applyFill="1" applyBorder="1" applyAlignment="1">
      <alignment vertical="center" wrapText="1"/>
    </xf>
    <xf numFmtId="49" fontId="10" fillId="0" borderId="19" xfId="4" applyNumberFormat="1" applyFont="1" applyFill="1" applyBorder="1" applyAlignment="1">
      <alignment horizontal="center" vertical="center"/>
    </xf>
    <xf numFmtId="0" fontId="10" fillId="0" borderId="20" xfId="31" applyFont="1" applyFill="1" applyBorder="1" applyAlignment="1">
      <alignment horizontal="left" vertical="center" wrapText="1"/>
    </xf>
    <xf numFmtId="0" fontId="10" fillId="0" borderId="47" xfId="20" applyFont="1" applyFill="1" applyBorder="1" applyAlignment="1">
      <alignment horizontal="center" vertical="center" wrapText="1"/>
    </xf>
    <xf numFmtId="0" fontId="10" fillId="0" borderId="13" xfId="20" applyFont="1" applyFill="1" applyBorder="1" applyAlignment="1">
      <alignment horizontal="center" vertical="center" wrapText="1"/>
    </xf>
    <xf numFmtId="0" fontId="10" fillId="0" borderId="13" xfId="20" applyFont="1" applyFill="1" applyBorder="1" applyAlignment="1">
      <alignment vertical="center" wrapText="1"/>
    </xf>
    <xf numFmtId="0" fontId="10" fillId="0" borderId="19" xfId="20" applyFont="1" applyFill="1" applyBorder="1" applyAlignment="1">
      <alignment vertical="center" wrapText="1"/>
    </xf>
    <xf numFmtId="49" fontId="10" fillId="11" borderId="24" xfId="2" applyNumberFormat="1" applyFont="1" applyFill="1" applyBorder="1" applyAlignment="1">
      <alignment horizontal="center" vertical="center"/>
    </xf>
    <xf numFmtId="0" fontId="10" fillId="11" borderId="96" xfId="2" applyFont="1" applyFill="1" applyBorder="1" applyAlignment="1">
      <alignment vertical="center" wrapText="1"/>
    </xf>
    <xf numFmtId="49" fontId="10" fillId="11" borderId="19" xfId="2" applyNumberFormat="1" applyFont="1" applyFill="1" applyBorder="1" applyAlignment="1">
      <alignment horizontal="center" vertical="center"/>
    </xf>
    <xf numFmtId="0" fontId="10" fillId="11" borderId="20" xfId="2" applyFont="1" applyFill="1" applyBorder="1" applyAlignment="1">
      <alignment horizontal="left" vertical="center" wrapText="1"/>
    </xf>
    <xf numFmtId="4" fontId="27" fillId="4" borderId="27" xfId="20" applyNumberFormat="1" applyFont="1" applyFill="1" applyBorder="1" applyAlignment="1">
      <alignment vertical="center"/>
    </xf>
    <xf numFmtId="49" fontId="10" fillId="11" borderId="24" xfId="20" quotePrefix="1" applyNumberFormat="1" applyFont="1" applyFill="1" applyBorder="1" applyAlignment="1">
      <alignment horizontal="center" vertical="center"/>
    </xf>
    <xf numFmtId="0" fontId="10" fillId="11" borderId="25" xfId="21" applyFont="1" applyFill="1" applyBorder="1" applyAlignment="1">
      <alignment horizontal="left" vertical="center" wrapText="1"/>
    </xf>
    <xf numFmtId="49" fontId="10" fillId="11" borderId="57" xfId="20" quotePrefix="1" applyNumberFormat="1" applyFont="1" applyFill="1" applyBorder="1" applyAlignment="1">
      <alignment horizontal="center" vertical="center"/>
    </xf>
    <xf numFmtId="0" fontId="10" fillId="11" borderId="122" xfId="21" applyFont="1" applyFill="1" applyBorder="1" applyAlignment="1">
      <alignment horizontal="left" vertical="center" wrapText="1"/>
    </xf>
    <xf numFmtId="49" fontId="10" fillId="11" borderId="19" xfId="12" applyNumberFormat="1" applyFont="1" applyFill="1" applyBorder="1" applyAlignment="1">
      <alignment horizontal="center"/>
    </xf>
    <xf numFmtId="0" fontId="10" fillId="11" borderId="20" xfId="12" applyFont="1" applyFill="1" applyBorder="1"/>
    <xf numFmtId="2" fontId="28" fillId="4" borderId="9" xfId="20" applyNumberFormat="1" applyFont="1" applyFill="1" applyBorder="1" applyAlignment="1">
      <alignment vertical="center"/>
    </xf>
    <xf numFmtId="2" fontId="24" fillId="4" borderId="21" xfId="20" applyNumberFormat="1" applyFont="1" applyFill="1" applyBorder="1" applyAlignment="1">
      <alignment vertical="center"/>
    </xf>
    <xf numFmtId="2" fontId="28" fillId="4" borderId="21" xfId="20" applyNumberFormat="1" applyFont="1" applyFill="1" applyBorder="1" applyAlignment="1">
      <alignment vertical="center"/>
    </xf>
    <xf numFmtId="2" fontId="83" fillId="4" borderId="21" xfId="2" applyNumberFormat="1" applyFont="1" applyFill="1" applyBorder="1" applyAlignment="1">
      <alignment horizontal="right" vertical="center" wrapText="1"/>
    </xf>
    <xf numFmtId="2" fontId="24" fillId="4" borderId="14" xfId="20" applyNumberFormat="1" applyFont="1" applyFill="1" applyBorder="1" applyAlignment="1">
      <alignment vertical="center"/>
    </xf>
    <xf numFmtId="4" fontId="28" fillId="4" borderId="27" xfId="20" applyNumberFormat="1" applyFont="1" applyFill="1" applyBorder="1"/>
    <xf numFmtId="0" fontId="10" fillId="0" borderId="101" xfId="2" applyFont="1" applyFill="1" applyBorder="1" applyAlignment="1">
      <alignment horizontal="center" vertical="center" wrapText="1"/>
    </xf>
    <xf numFmtId="0" fontId="10" fillId="0" borderId="57" xfId="33" applyFont="1" applyBorder="1" applyAlignment="1">
      <alignment horizontal="center" vertical="center"/>
    </xf>
    <xf numFmtId="4" fontId="10" fillId="0" borderId="102" xfId="18" applyNumberFormat="1" applyFont="1" applyFill="1" applyBorder="1" applyAlignment="1">
      <alignment vertical="center" wrapText="1"/>
    </xf>
    <xf numFmtId="4" fontId="10" fillId="3" borderId="101" xfId="19" applyNumberFormat="1" applyFont="1" applyFill="1" applyBorder="1" applyAlignment="1">
      <alignment vertical="center"/>
    </xf>
    <xf numFmtId="0" fontId="10" fillId="0" borderId="57" xfId="19" applyFont="1" applyFill="1" applyBorder="1" applyAlignment="1">
      <alignment vertical="center" wrapText="1"/>
    </xf>
    <xf numFmtId="164" fontId="10" fillId="12" borderId="49" xfId="2" applyNumberFormat="1" applyFont="1" applyFill="1" applyBorder="1" applyAlignment="1">
      <alignment horizontal="right"/>
    </xf>
    <xf numFmtId="4" fontId="10" fillId="0" borderId="99" xfId="2" applyNumberFormat="1" applyFont="1" applyFill="1" applyBorder="1" applyAlignment="1">
      <alignment horizontal="center" vertical="center" wrapText="1"/>
    </xf>
    <xf numFmtId="4" fontId="8" fillId="4" borderId="31" xfId="2" applyNumberFormat="1" applyFont="1" applyFill="1" applyBorder="1" applyAlignment="1">
      <alignment vertical="center"/>
    </xf>
    <xf numFmtId="4" fontId="8" fillId="4" borderId="14" xfId="2" applyNumberFormat="1" applyFont="1" applyFill="1" applyBorder="1" applyAlignment="1">
      <alignment vertical="center"/>
    </xf>
    <xf numFmtId="4" fontId="10" fillId="4" borderId="31" xfId="2" applyNumberFormat="1" applyFont="1" applyFill="1" applyBorder="1"/>
    <xf numFmtId="4" fontId="28" fillId="4" borderId="31" xfId="2" applyNumberFormat="1" applyFont="1" applyFill="1" applyBorder="1"/>
    <xf numFmtId="4" fontId="10" fillId="4" borderId="14" xfId="2" applyNumberFormat="1" applyFont="1" applyFill="1" applyBorder="1"/>
    <xf numFmtId="49" fontId="10" fillId="0" borderId="57" xfId="2" applyNumberFormat="1" applyFont="1" applyFill="1" applyBorder="1" applyAlignment="1">
      <alignment horizontal="center" vertical="center" wrapText="1"/>
    </xf>
    <xf numFmtId="0" fontId="10" fillId="0" borderId="57" xfId="9" applyFont="1" applyFill="1" applyBorder="1" applyAlignment="1">
      <alignment vertical="center" wrapText="1"/>
    </xf>
    <xf numFmtId="4" fontId="27" fillId="4" borderId="31" xfId="4" applyNumberFormat="1" applyFont="1" applyFill="1" applyBorder="1" applyAlignment="1">
      <alignment vertical="center"/>
    </xf>
    <xf numFmtId="4" fontId="10" fillId="0" borderId="125" xfId="2" applyNumberFormat="1" applyFont="1" applyBorder="1" applyAlignment="1">
      <alignment vertical="center" wrapText="1"/>
    </xf>
    <xf numFmtId="0" fontId="62" fillId="0" borderId="6" xfId="5" applyFont="1" applyBorder="1" applyAlignment="1">
      <alignment horizontal="left" vertical="center"/>
    </xf>
    <xf numFmtId="0" fontId="61" fillId="0" borderId="39" xfId="5" applyFont="1" applyBorder="1" applyAlignment="1">
      <alignment horizontal="left" vertical="center"/>
    </xf>
    <xf numFmtId="49" fontId="6" fillId="0" borderId="38" xfId="2" applyNumberFormat="1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6" fillId="0" borderId="12" xfId="2" applyFont="1" applyBorder="1" applyAlignment="1">
      <alignment vertical="center" wrapText="1"/>
    </xf>
    <xf numFmtId="4" fontId="8" fillId="2" borderId="14" xfId="1" applyNumberFormat="1" applyFont="1" applyFill="1" applyBorder="1" applyAlignment="1">
      <alignment vertical="center" wrapText="1"/>
    </xf>
    <xf numFmtId="4" fontId="8" fillId="0" borderId="14" xfId="1" applyNumberFormat="1" applyFont="1" applyFill="1" applyBorder="1" applyAlignment="1">
      <alignment vertical="center" wrapText="1"/>
    </xf>
    <xf numFmtId="4" fontId="6" fillId="3" borderId="14" xfId="1" applyNumberFormat="1" applyFont="1" applyFill="1" applyBorder="1" applyAlignment="1">
      <alignment vertical="center" wrapText="1"/>
    </xf>
    <xf numFmtId="4" fontId="6" fillId="4" borderId="41" xfId="1" applyNumberFormat="1" applyFont="1" applyFill="1" applyBorder="1" applyAlignment="1">
      <alignment vertical="center" wrapText="1"/>
    </xf>
    <xf numFmtId="4" fontId="6" fillId="8" borderId="14" xfId="1" applyNumberFormat="1" applyFont="1" applyFill="1" applyBorder="1" applyAlignment="1">
      <alignment vertical="center" wrapText="1"/>
    </xf>
    <xf numFmtId="49" fontId="13" fillId="0" borderId="98" xfId="2" applyNumberFormat="1" applyFont="1" applyFill="1" applyBorder="1" applyAlignment="1">
      <alignment horizontal="center" vertical="center" wrapText="1"/>
    </xf>
    <xf numFmtId="0" fontId="13" fillId="0" borderId="57" xfId="2" applyFont="1" applyBorder="1" applyAlignment="1">
      <alignment horizontal="center" vertical="center" wrapText="1"/>
    </xf>
    <xf numFmtId="0" fontId="10" fillId="0" borderId="57" xfId="2" applyFont="1" applyBorder="1" applyAlignment="1">
      <alignment horizontal="center" vertical="center" wrapText="1"/>
    </xf>
    <xf numFmtId="49" fontId="10" fillId="0" borderId="122" xfId="2" applyNumberFormat="1" applyFont="1" applyFill="1" applyBorder="1" applyAlignment="1">
      <alignment horizontal="center" vertical="center" wrapText="1"/>
    </xf>
    <xf numFmtId="0" fontId="13" fillId="0" borderId="122" xfId="1" applyFont="1" applyBorder="1" applyAlignment="1">
      <alignment horizontal="left" vertical="center" wrapText="1"/>
    </xf>
    <xf numFmtId="4" fontId="10" fillId="2" borderId="49" xfId="1" applyNumberFormat="1" applyFont="1" applyFill="1" applyBorder="1" applyAlignment="1">
      <alignment vertical="center" wrapText="1"/>
    </xf>
    <xf numFmtId="4" fontId="10" fillId="0" borderId="49" xfId="1" applyNumberFormat="1" applyFont="1" applyFill="1" applyBorder="1" applyAlignment="1">
      <alignment vertical="center" wrapText="1"/>
    </xf>
    <xf numFmtId="4" fontId="8" fillId="3" borderId="49" xfId="1" applyNumberFormat="1" applyFont="1" applyFill="1" applyBorder="1" applyAlignment="1">
      <alignment vertical="center" wrapText="1"/>
    </xf>
    <xf numFmtId="4" fontId="8" fillId="4" borderId="130" xfId="1" applyNumberFormat="1" applyFont="1" applyFill="1" applyBorder="1" applyAlignment="1">
      <alignment vertical="center" wrapText="1"/>
    </xf>
    <xf numFmtId="4" fontId="8" fillId="8" borderId="49" xfId="1" applyNumberFormat="1" applyFont="1" applyFill="1" applyBorder="1" applyAlignment="1">
      <alignment vertical="center" wrapText="1"/>
    </xf>
    <xf numFmtId="0" fontId="2" fillId="0" borderId="0" xfId="20"/>
    <xf numFmtId="0" fontId="87" fillId="0" borderId="0" xfId="20" applyFont="1"/>
    <xf numFmtId="0" fontId="88" fillId="0" borderId="0" xfId="20" applyFont="1" applyAlignment="1">
      <alignment horizontal="center"/>
    </xf>
    <xf numFmtId="0" fontId="89" fillId="0" borderId="0" xfId="20" applyFont="1" applyAlignment="1">
      <alignment horizontal="center"/>
    </xf>
    <xf numFmtId="0" fontId="90" fillId="0" borderId="0" xfId="20" applyFont="1" applyAlignment="1">
      <alignment horizontal="center"/>
    </xf>
    <xf numFmtId="14" fontId="3" fillId="0" borderId="0" xfId="20" applyNumberFormat="1" applyFont="1"/>
    <xf numFmtId="0" fontId="3" fillId="0" borderId="0" xfId="20" applyFont="1"/>
    <xf numFmtId="0" fontId="87" fillId="0" borderId="0" xfId="20" applyFont="1" applyAlignment="1">
      <alignment horizontal="center"/>
    </xf>
    <xf numFmtId="0" fontId="2" fillId="0" borderId="0" xfId="39"/>
    <xf numFmtId="0" fontId="26" fillId="0" borderId="0" xfId="39" applyFont="1" applyAlignment="1">
      <alignment horizontal="center"/>
    </xf>
    <xf numFmtId="0" fontId="10" fillId="0" borderId="0" xfId="39" applyFont="1"/>
    <xf numFmtId="0" fontId="10" fillId="0" borderId="0" xfId="39" applyFont="1" applyAlignment="1">
      <alignment horizontal="left"/>
    </xf>
    <xf numFmtId="49" fontId="26" fillId="0" borderId="0" xfId="39" applyNumberFormat="1" applyFont="1" applyAlignment="1">
      <alignment horizontal="center"/>
    </xf>
    <xf numFmtId="49" fontId="10" fillId="0" borderId="0" xfId="39" applyNumberFormat="1" applyFont="1"/>
    <xf numFmtId="0" fontId="91" fillId="0" borderId="0" xfId="31" applyFont="1"/>
    <xf numFmtId="0" fontId="2" fillId="0" borderId="0" xfId="31"/>
    <xf numFmtId="0" fontId="91" fillId="0" borderId="0" xfId="31" applyFont="1" applyAlignment="1">
      <alignment vertical="center" shrinkToFit="1"/>
    </xf>
    <xf numFmtId="0" fontId="3" fillId="0" borderId="0" xfId="31" applyFont="1" applyAlignment="1">
      <alignment vertical="center"/>
    </xf>
    <xf numFmtId="0" fontId="3" fillId="0" borderId="0" xfId="39" applyFont="1" applyAlignment="1">
      <alignment horizontal="center" vertical="center"/>
    </xf>
    <xf numFmtId="0" fontId="3" fillId="0" borderId="0" xfId="39" applyFont="1" applyAlignment="1">
      <alignment horizontal="center"/>
    </xf>
    <xf numFmtId="0" fontId="2" fillId="0" borderId="0" xfId="39" applyAlignment="1">
      <alignment horizontal="center" vertical="center"/>
    </xf>
    <xf numFmtId="0" fontId="20" fillId="0" borderId="0" xfId="39" applyFont="1" applyAlignment="1">
      <alignment vertical="center"/>
    </xf>
    <xf numFmtId="0" fontId="2" fillId="0" borderId="0" xfId="39" applyAlignment="1">
      <alignment vertical="center"/>
    </xf>
    <xf numFmtId="0" fontId="8" fillId="0" borderId="0" xfId="39" applyFont="1" applyAlignment="1">
      <alignment horizontal="right"/>
    </xf>
    <xf numFmtId="0" fontId="8" fillId="3" borderId="4" xfId="39" applyFont="1" applyFill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8" fillId="17" borderId="4" xfId="39" applyFont="1" applyFill="1" applyBorder="1" applyAlignment="1">
      <alignment horizontal="center" vertical="center"/>
    </xf>
    <xf numFmtId="4" fontId="8" fillId="3" borderId="4" xfId="39" applyNumberFormat="1" applyFont="1" applyFill="1" applyBorder="1" applyAlignment="1">
      <alignment vertical="center"/>
    </xf>
    <xf numFmtId="4" fontId="8" fillId="0" borderId="5" xfId="39" applyNumberFormat="1" applyFont="1" applyBorder="1" applyAlignment="1">
      <alignment vertical="center"/>
    </xf>
    <xf numFmtId="4" fontId="8" fillId="17" borderId="5" xfId="39" applyNumberFormat="1" applyFont="1" applyFill="1" applyBorder="1" applyAlignment="1">
      <alignment vertical="center"/>
    </xf>
    <xf numFmtId="0" fontId="10" fillId="0" borderId="17" xfId="39" applyFont="1" applyBorder="1" applyAlignment="1">
      <alignment horizontal="center" vertical="center"/>
    </xf>
    <xf numFmtId="4" fontId="10" fillId="3" borderId="9" xfId="39" applyNumberFormat="1" applyFont="1" applyFill="1" applyBorder="1" applyAlignment="1">
      <alignment vertical="center"/>
    </xf>
    <xf numFmtId="4" fontId="10" fillId="0" borderId="9" xfId="39" applyNumberFormat="1" applyFont="1" applyBorder="1" applyAlignment="1">
      <alignment vertical="center"/>
    </xf>
    <xf numFmtId="4" fontId="10" fillId="17" borderId="9" xfId="39" applyNumberFormat="1" applyFont="1" applyFill="1" applyBorder="1" applyAlignment="1">
      <alignment vertical="center"/>
    </xf>
    <xf numFmtId="4" fontId="10" fillId="0" borderId="0" xfId="39" applyNumberFormat="1" applyFont="1" applyAlignment="1">
      <alignment vertical="center"/>
    </xf>
    <xf numFmtId="4" fontId="2" fillId="0" borderId="0" xfId="39" applyNumberFormat="1" applyAlignment="1">
      <alignment vertical="center"/>
    </xf>
    <xf numFmtId="0" fontId="10" fillId="0" borderId="18" xfId="39" applyFont="1" applyBorder="1" applyAlignment="1">
      <alignment horizontal="center" vertical="center"/>
    </xf>
    <xf numFmtId="4" fontId="10" fillId="3" borderId="31" xfId="39" applyNumberFormat="1" applyFont="1" applyFill="1" applyBorder="1" applyAlignment="1">
      <alignment vertical="center"/>
    </xf>
    <xf numFmtId="4" fontId="10" fillId="0" borderId="31" xfId="39" applyNumberFormat="1" applyFont="1" applyBorder="1" applyAlignment="1">
      <alignment vertical="center"/>
    </xf>
    <xf numFmtId="4" fontId="10" fillId="17" borderId="21" xfId="39" applyNumberFormat="1" applyFont="1" applyFill="1" applyBorder="1" applyAlignment="1">
      <alignment vertical="center"/>
    </xf>
    <xf numFmtId="0" fontId="10" fillId="0" borderId="38" xfId="39" applyFont="1" applyBorder="1" applyAlignment="1">
      <alignment horizontal="center" vertical="center"/>
    </xf>
    <xf numFmtId="4" fontId="10" fillId="3" borderId="15" xfId="39" applyNumberFormat="1" applyFont="1" applyFill="1" applyBorder="1" applyAlignment="1">
      <alignment vertical="center"/>
    </xf>
    <xf numFmtId="4" fontId="10" fillId="0" borderId="15" xfId="39" applyNumberFormat="1" applyFont="1" applyBorder="1" applyAlignment="1">
      <alignment vertical="center"/>
    </xf>
    <xf numFmtId="4" fontId="10" fillId="17" borderId="15" xfId="39" applyNumberFormat="1" applyFont="1" applyFill="1" applyBorder="1" applyAlignment="1">
      <alignment vertical="center"/>
    </xf>
    <xf numFmtId="0" fontId="10" fillId="0" borderId="41" xfId="39" applyFont="1" applyBorder="1" applyAlignment="1">
      <alignment vertical="center"/>
    </xf>
    <xf numFmtId="0" fontId="29" fillId="0" borderId="0" xfId="39" applyFont="1" applyAlignment="1">
      <alignment horizontal="center" vertical="center"/>
    </xf>
    <xf numFmtId="0" fontId="29" fillId="0" borderId="0" xfId="39" applyFont="1" applyAlignment="1">
      <alignment vertical="center"/>
    </xf>
    <xf numFmtId="4" fontId="8" fillId="0" borderId="4" xfId="39" applyNumberFormat="1" applyFont="1" applyBorder="1" applyAlignment="1">
      <alignment vertical="center"/>
    </xf>
    <xf numFmtId="4" fontId="8" fillId="17" borderId="4" xfId="39" applyNumberFormat="1" applyFont="1" applyFill="1" applyBorder="1" applyAlignment="1">
      <alignment vertical="center"/>
    </xf>
    <xf numFmtId="0" fontId="10" fillId="0" borderId="64" xfId="39" applyFont="1" applyBorder="1" applyAlignment="1">
      <alignment horizontal="center" vertical="center"/>
    </xf>
    <xf numFmtId="4" fontId="10" fillId="0" borderId="32" xfId="39" applyNumberFormat="1" applyFont="1" applyBorder="1" applyAlignment="1">
      <alignment vertical="center"/>
    </xf>
    <xf numFmtId="4" fontId="10" fillId="17" borderId="32" xfId="39" applyNumberFormat="1" applyFont="1" applyFill="1" applyBorder="1" applyAlignment="1">
      <alignment vertical="center"/>
    </xf>
    <xf numFmtId="4" fontId="10" fillId="3" borderId="21" xfId="39" applyNumberFormat="1" applyFont="1" applyFill="1" applyBorder="1" applyAlignment="1">
      <alignment vertical="center"/>
    </xf>
    <xf numFmtId="4" fontId="10" fillId="0" borderId="22" xfId="39" applyNumberFormat="1" applyFont="1" applyBorder="1" applyAlignment="1">
      <alignment vertical="center"/>
    </xf>
    <xf numFmtId="4" fontId="10" fillId="17" borderId="22" xfId="39" applyNumberFormat="1" applyFont="1" applyFill="1" applyBorder="1" applyAlignment="1">
      <alignment vertical="center"/>
    </xf>
    <xf numFmtId="4" fontId="10" fillId="3" borderId="35" xfId="39" applyNumberFormat="1" applyFont="1" applyFill="1" applyBorder="1" applyAlignment="1">
      <alignment vertical="center"/>
    </xf>
    <xf numFmtId="4" fontId="10" fillId="0" borderId="36" xfId="39" applyNumberFormat="1" applyFont="1" applyBorder="1" applyAlignment="1">
      <alignment vertical="center"/>
    </xf>
    <xf numFmtId="4" fontId="10" fillId="17" borderId="36" xfId="39" applyNumberFormat="1" applyFont="1" applyFill="1" applyBorder="1" applyAlignment="1">
      <alignment vertical="center"/>
    </xf>
    <xf numFmtId="0" fontId="10" fillId="0" borderId="16" xfId="39" applyFont="1" applyBorder="1" applyAlignment="1">
      <alignment horizontal="center" vertical="center"/>
    </xf>
    <xf numFmtId="4" fontId="10" fillId="3" borderId="4" xfId="39" applyNumberFormat="1" applyFont="1" applyFill="1" applyBorder="1" applyAlignment="1">
      <alignment vertical="center"/>
    </xf>
    <xf numFmtId="4" fontId="10" fillId="0" borderId="5" xfId="39" applyNumberFormat="1" applyFont="1" applyBorder="1" applyAlignment="1">
      <alignment vertical="center"/>
    </xf>
    <xf numFmtId="4" fontId="10" fillId="17" borderId="5" xfId="39" applyNumberFormat="1" applyFont="1" applyFill="1" applyBorder="1" applyAlignment="1">
      <alignment vertical="center"/>
    </xf>
    <xf numFmtId="0" fontId="10" fillId="0" borderId="0" xfId="39" applyFont="1" applyAlignment="1">
      <alignment horizontal="center" vertical="center"/>
    </xf>
    <xf numFmtId="4" fontId="10" fillId="0" borderId="0" xfId="39" applyNumberFormat="1" applyFont="1"/>
    <xf numFmtId="0" fontId="10" fillId="0" borderId="0" xfId="39" applyFont="1" applyAlignment="1">
      <alignment horizontal="center" vertical="center" wrapText="1"/>
    </xf>
    <xf numFmtId="0" fontId="10" fillId="0" borderId="0" xfId="39" applyFont="1" applyAlignment="1">
      <alignment vertical="center" wrapText="1"/>
    </xf>
    <xf numFmtId="0" fontId="8" fillId="0" borderId="0" xfId="39" applyFont="1" applyAlignment="1">
      <alignment horizontal="center" vertical="center"/>
    </xf>
    <xf numFmtId="0" fontId="8" fillId="0" borderId="16" xfId="39" applyFont="1" applyBorder="1" applyAlignment="1">
      <alignment horizontal="center" vertical="center"/>
    </xf>
    <xf numFmtId="0" fontId="10" fillId="0" borderId="28" xfId="39" applyFont="1" applyBorder="1" applyAlignment="1">
      <alignment horizontal="center" vertical="center"/>
    </xf>
    <xf numFmtId="0" fontId="10" fillId="0" borderId="7" xfId="39" applyFont="1" applyBorder="1" applyAlignment="1">
      <alignment horizontal="center" vertical="center"/>
    </xf>
    <xf numFmtId="4" fontId="10" fillId="17" borderId="31" xfId="39" applyNumberFormat="1" applyFont="1" applyFill="1" applyBorder="1" applyAlignment="1">
      <alignment vertical="center"/>
    </xf>
    <xf numFmtId="0" fontId="10" fillId="0" borderId="20" xfId="39" applyFont="1" applyBorder="1" applyAlignment="1">
      <alignment horizontal="center" vertical="center"/>
    </xf>
    <xf numFmtId="4" fontId="10" fillId="0" borderId="21" xfId="39" applyNumberFormat="1" applyFont="1" applyBorder="1" applyAlignment="1">
      <alignment vertical="center"/>
    </xf>
    <xf numFmtId="0" fontId="10" fillId="0" borderId="0" xfId="39" applyFont="1" applyAlignment="1">
      <alignment vertical="center"/>
    </xf>
    <xf numFmtId="4" fontId="92" fillId="0" borderId="56" xfId="39" applyNumberFormat="1" applyFont="1" applyBorder="1" applyAlignment="1">
      <alignment horizontal="center" vertical="center"/>
    </xf>
    <xf numFmtId="166" fontId="2" fillId="0" borderId="0" xfId="39" applyNumberFormat="1" applyAlignment="1">
      <alignment vertical="center"/>
    </xf>
    <xf numFmtId="0" fontId="10" fillId="0" borderId="37" xfId="39" applyFont="1" applyBorder="1" applyAlignment="1">
      <alignment horizontal="center" vertical="center"/>
    </xf>
    <xf numFmtId="0" fontId="10" fillId="0" borderId="12" xfId="39" applyFont="1" applyBorder="1" applyAlignment="1">
      <alignment horizontal="center" vertical="center"/>
    </xf>
    <xf numFmtId="4" fontId="10" fillId="0" borderId="35" xfId="39" applyNumberFormat="1" applyFont="1" applyBorder="1" applyAlignment="1">
      <alignment vertical="center"/>
    </xf>
    <xf numFmtId="4" fontId="10" fillId="17" borderId="35" xfId="39" applyNumberFormat="1" applyFont="1" applyFill="1" applyBorder="1" applyAlignment="1">
      <alignment vertical="center"/>
    </xf>
    <xf numFmtId="0" fontId="10" fillId="0" borderId="33" xfId="39" applyFont="1" applyBorder="1" applyAlignment="1">
      <alignment horizontal="center" vertical="center"/>
    </xf>
    <xf numFmtId="0" fontId="10" fillId="0" borderId="33" xfId="39" applyFont="1" applyBorder="1" applyAlignment="1">
      <alignment horizontal="left" vertical="center"/>
    </xf>
    <xf numFmtId="0" fontId="10" fillId="0" borderId="36" xfId="39" applyFont="1" applyBorder="1" applyAlignment="1">
      <alignment horizontal="left" vertical="center"/>
    </xf>
    <xf numFmtId="0" fontId="10" fillId="0" borderId="23" xfId="39" applyFont="1" applyBorder="1" applyAlignment="1">
      <alignment horizontal="center" vertical="center"/>
    </xf>
    <xf numFmtId="0" fontId="10" fillId="0" borderId="122" xfId="39" applyFont="1" applyBorder="1" applyAlignment="1">
      <alignment horizontal="center" vertical="center"/>
    </xf>
    <xf numFmtId="4" fontId="10" fillId="3" borderId="26" xfId="39" applyNumberFormat="1" applyFont="1" applyFill="1" applyBorder="1" applyAlignment="1">
      <alignment vertical="center"/>
    </xf>
    <xf numFmtId="4" fontId="10" fillId="0" borderId="26" xfId="39" applyNumberFormat="1" applyFont="1" applyBorder="1" applyAlignment="1">
      <alignment vertical="center"/>
    </xf>
    <xf numFmtId="4" fontId="10" fillId="17" borderId="26" xfId="39" applyNumberFormat="1" applyFont="1" applyFill="1" applyBorder="1" applyAlignment="1">
      <alignment vertical="center"/>
    </xf>
    <xf numFmtId="0" fontId="62" fillId="0" borderId="0" xfId="39" applyFont="1" applyAlignment="1">
      <alignment horizontal="left" vertical="center"/>
    </xf>
    <xf numFmtId="0" fontId="10" fillId="0" borderId="25" xfId="39" applyFont="1" applyBorder="1" applyAlignment="1">
      <alignment horizontal="center" vertical="center"/>
    </xf>
    <xf numFmtId="4" fontId="10" fillId="3" borderId="14" xfId="39" applyNumberFormat="1" applyFont="1" applyFill="1" applyBorder="1" applyAlignment="1">
      <alignment vertical="center"/>
    </xf>
    <xf numFmtId="4" fontId="10" fillId="0" borderId="14" xfId="39" applyNumberFormat="1" applyFont="1" applyBorder="1" applyAlignment="1">
      <alignment vertical="center"/>
    </xf>
    <xf numFmtId="4" fontId="10" fillId="17" borderId="14" xfId="39" applyNumberFormat="1" applyFont="1" applyFill="1" applyBorder="1" applyAlignment="1">
      <alignment vertical="center"/>
    </xf>
    <xf numFmtId="4" fontId="2" fillId="0" borderId="0" xfId="39" applyNumberFormat="1"/>
    <xf numFmtId="4" fontId="8" fillId="0" borderId="0" xfId="39" applyNumberFormat="1" applyFont="1"/>
    <xf numFmtId="168" fontId="2" fillId="0" borderId="0" xfId="39" applyNumberFormat="1"/>
    <xf numFmtId="0" fontId="8" fillId="0" borderId="39" xfId="39" applyFont="1" applyBorder="1" applyAlignment="1">
      <alignment horizontal="center" vertical="center"/>
    </xf>
    <xf numFmtId="0" fontId="93" fillId="0" borderId="0" xfId="39" applyFont="1" applyAlignment="1">
      <alignment horizontal="center" vertical="center"/>
    </xf>
    <xf numFmtId="4" fontId="60" fillId="0" borderId="4" xfId="39" applyNumberFormat="1" applyFont="1" applyBorder="1" applyAlignment="1">
      <alignment horizontal="right" vertical="center"/>
    </xf>
    <xf numFmtId="0" fontId="60" fillId="0" borderId="16" xfId="39" applyFont="1" applyBorder="1" applyAlignment="1">
      <alignment horizontal="center" vertical="center"/>
    </xf>
    <xf numFmtId="0" fontId="35" fillId="0" borderId="45" xfId="39" applyFont="1" applyBorder="1" applyAlignment="1">
      <alignment horizontal="center" vertical="center"/>
    </xf>
    <xf numFmtId="0" fontId="61" fillId="0" borderId="2" xfId="39" applyFont="1" applyBorder="1" applyAlignment="1">
      <alignment horizontal="center" vertical="center"/>
    </xf>
    <xf numFmtId="0" fontId="60" fillId="0" borderId="66" xfId="39" applyFont="1" applyBorder="1" applyAlignment="1">
      <alignment horizontal="center" vertical="center"/>
    </xf>
    <xf numFmtId="0" fontId="60" fillId="0" borderId="39" xfId="39" applyFont="1" applyBorder="1" applyAlignment="1">
      <alignment horizontal="left" vertical="center"/>
    </xf>
    <xf numFmtId="4" fontId="60" fillId="0" borderId="4" xfId="39" applyNumberFormat="1" applyFont="1" applyBorder="1" applyAlignment="1">
      <alignment vertical="center"/>
    </xf>
    <xf numFmtId="4" fontId="27" fillId="0" borderId="0" xfId="39" applyNumberFormat="1" applyFont="1" applyAlignment="1">
      <alignment vertical="center"/>
    </xf>
    <xf numFmtId="4" fontId="94" fillId="0" borderId="0" xfId="39" applyNumberFormat="1" applyFont="1"/>
    <xf numFmtId="4" fontId="10" fillId="3" borderId="9" xfId="39" applyNumberFormat="1" applyFont="1" applyFill="1" applyBorder="1" applyAlignment="1">
      <alignment horizontal="right" vertical="center" wrapText="1"/>
    </xf>
    <xf numFmtId="0" fontId="57" fillId="0" borderId="28" xfId="39" applyFont="1" applyBorder="1" applyAlignment="1">
      <alignment horizontal="center" vertical="center"/>
    </xf>
    <xf numFmtId="0" fontId="57" fillId="0" borderId="29" xfId="39" applyFont="1" applyBorder="1" applyAlignment="1">
      <alignment horizontal="center" vertical="center"/>
    </xf>
    <xf numFmtId="0" fontId="57" fillId="0" borderId="97" xfId="39" applyFont="1" applyBorder="1" applyAlignment="1">
      <alignment horizontal="center" vertical="center"/>
    </xf>
    <xf numFmtId="0" fontId="57" fillId="0" borderId="44" xfId="39" applyFont="1" applyBorder="1" applyAlignment="1">
      <alignment horizontal="left" vertical="center"/>
    </xf>
    <xf numFmtId="4" fontId="62" fillId="17" borderId="31" xfId="39" applyNumberFormat="1" applyFont="1" applyFill="1" applyBorder="1" applyAlignment="1">
      <alignment vertical="center"/>
    </xf>
    <xf numFmtId="4" fontId="95" fillId="0" borderId="0" xfId="39" applyNumberFormat="1" applyFont="1"/>
    <xf numFmtId="4" fontId="95" fillId="0" borderId="0" xfId="39" applyNumberFormat="1" applyFont="1" applyAlignment="1">
      <alignment vertical="center"/>
    </xf>
    <xf numFmtId="4" fontId="10" fillId="3" borderId="21" xfId="39" applyNumberFormat="1" applyFont="1" applyFill="1" applyBorder="1" applyAlignment="1">
      <alignment horizontal="right" vertical="center" wrapText="1"/>
    </xf>
    <xf numFmtId="0" fontId="57" fillId="0" borderId="18" xfId="39" applyFont="1" applyBorder="1" applyAlignment="1">
      <alignment horizontal="center" vertical="center"/>
    </xf>
    <xf numFmtId="0" fontId="57" fillId="0" borderId="19" xfId="39" applyFont="1" applyBorder="1" applyAlignment="1">
      <alignment horizontal="center" vertical="center"/>
    </xf>
    <xf numFmtId="0" fontId="57" fillId="0" borderId="95" xfId="39" applyFont="1" applyBorder="1" applyAlignment="1">
      <alignment horizontal="center" vertical="center"/>
    </xf>
    <xf numFmtId="0" fontId="57" fillId="0" borderId="42" xfId="39" applyFont="1" applyBorder="1" applyAlignment="1">
      <alignment horizontal="left" vertical="center"/>
    </xf>
    <xf numFmtId="4" fontId="95" fillId="0" borderId="0" xfId="40" applyNumberFormat="1" applyFont="1"/>
    <xf numFmtId="4" fontId="10" fillId="3" borderId="49" xfId="39" applyNumberFormat="1" applyFont="1" applyFill="1" applyBorder="1" applyAlignment="1">
      <alignment horizontal="right" vertical="center" wrapText="1"/>
    </xf>
    <xf numFmtId="0" fontId="57" fillId="0" borderId="98" xfId="39" applyFont="1" applyBorder="1" applyAlignment="1">
      <alignment horizontal="center" vertical="center"/>
    </xf>
    <xf numFmtId="0" fontId="57" fillId="0" borderId="130" xfId="39" applyFont="1" applyBorder="1" applyAlignment="1">
      <alignment horizontal="left" vertical="center"/>
    </xf>
    <xf numFmtId="4" fontId="62" fillId="17" borderId="14" xfId="39" applyNumberFormat="1" applyFont="1" applyFill="1" applyBorder="1" applyAlignment="1">
      <alignment vertical="center"/>
    </xf>
    <xf numFmtId="4" fontId="35" fillId="0" borderId="4" xfId="39" applyNumberFormat="1" applyFont="1" applyBorder="1" applyAlignment="1">
      <alignment horizontal="right" vertical="center"/>
    </xf>
    <xf numFmtId="0" fontId="61" fillId="0" borderId="1" xfId="39" applyFont="1" applyBorder="1" applyAlignment="1">
      <alignment horizontal="center" vertical="center"/>
    </xf>
    <xf numFmtId="0" fontId="60" fillId="0" borderId="2" xfId="39" applyFont="1" applyBorder="1" applyAlignment="1">
      <alignment horizontal="center" vertical="center"/>
    </xf>
    <xf numFmtId="0" fontId="61" fillId="0" borderId="39" xfId="39" applyFont="1" applyBorder="1" applyAlignment="1">
      <alignment horizontal="left" vertical="center"/>
    </xf>
    <xf numFmtId="4" fontId="61" fillId="0" borderId="4" xfId="39" applyNumberFormat="1" applyFont="1" applyBorder="1" applyAlignment="1">
      <alignment vertical="center"/>
    </xf>
    <xf numFmtId="0" fontId="30" fillId="0" borderId="0" xfId="39" applyFont="1" applyAlignment="1">
      <alignment horizontal="center" vertical="center"/>
    </xf>
    <xf numFmtId="4" fontId="10" fillId="3" borderId="9" xfId="39" applyNumberFormat="1" applyFont="1" applyFill="1" applyBorder="1" applyAlignment="1">
      <alignment horizontal="right" vertical="center"/>
    </xf>
    <xf numFmtId="0" fontId="62" fillId="0" borderId="6" xfId="39" applyFont="1" applyBorder="1" applyAlignment="1">
      <alignment horizontal="center" vertical="center"/>
    </xf>
    <xf numFmtId="0" fontId="62" fillId="0" borderId="8" xfId="39" applyFont="1" applyBorder="1" applyAlignment="1">
      <alignment horizontal="center" vertical="center"/>
    </xf>
    <xf numFmtId="0" fontId="62" fillId="0" borderId="7" xfId="39" applyFont="1" applyBorder="1" applyAlignment="1">
      <alignment horizontal="center" vertical="center"/>
    </xf>
    <xf numFmtId="0" fontId="62" fillId="0" borderId="94" xfId="39" applyFont="1" applyBorder="1" applyAlignment="1">
      <alignment horizontal="center" vertical="center"/>
    </xf>
    <xf numFmtId="0" fontId="57" fillId="0" borderId="40" xfId="39" applyFont="1" applyBorder="1" applyAlignment="1">
      <alignment horizontal="left" vertical="center"/>
    </xf>
    <xf numFmtId="4" fontId="62" fillId="17" borderId="9" xfId="39" applyNumberFormat="1" applyFont="1" applyFill="1" applyBorder="1" applyAlignment="1">
      <alignment vertical="center"/>
    </xf>
    <xf numFmtId="0" fontId="46" fillId="0" borderId="0" xfId="40" applyFont="1"/>
    <xf numFmtId="4" fontId="10" fillId="3" borderId="31" xfId="39" applyNumberFormat="1" applyFont="1" applyFill="1" applyBorder="1" applyAlignment="1">
      <alignment horizontal="right" vertical="center"/>
    </xf>
    <xf numFmtId="0" fontId="62" fillId="0" borderId="52" xfId="39" applyFont="1" applyBorder="1" applyAlignment="1">
      <alignment horizontal="center" vertical="center"/>
    </xf>
    <xf numFmtId="0" fontId="62" fillId="0" borderId="29" xfId="39" applyFont="1" applyBorder="1" applyAlignment="1">
      <alignment horizontal="center" vertical="center"/>
    </xf>
    <xf numFmtId="0" fontId="62" fillId="0" borderId="30" xfId="39" applyFont="1" applyBorder="1" applyAlignment="1">
      <alignment horizontal="center" vertical="center"/>
    </xf>
    <xf numFmtId="0" fontId="62" fillId="0" borderId="97" xfId="39" applyFont="1" applyBorder="1" applyAlignment="1">
      <alignment horizontal="center" vertical="center"/>
    </xf>
    <xf numFmtId="4" fontId="10" fillId="3" borderId="21" xfId="39" applyNumberFormat="1" applyFont="1" applyFill="1" applyBorder="1" applyAlignment="1">
      <alignment horizontal="right" vertical="center"/>
    </xf>
    <xf numFmtId="0" fontId="62" fillId="0" borderId="54" xfId="39" applyFont="1" applyBorder="1" applyAlignment="1">
      <alignment horizontal="center" vertical="center"/>
    </xf>
    <xf numFmtId="0" fontId="62" fillId="0" borderId="19" xfId="39" applyFont="1" applyBorder="1" applyAlignment="1">
      <alignment horizontal="center" vertical="center"/>
    </xf>
    <xf numFmtId="0" fontId="62" fillId="0" borderId="20" xfId="39" applyFont="1" applyBorder="1" applyAlignment="1">
      <alignment horizontal="center" vertical="center"/>
    </xf>
    <xf numFmtId="0" fontId="62" fillId="0" borderId="95" xfId="39" applyFont="1" applyBorder="1" applyAlignment="1">
      <alignment horizontal="center" vertical="center"/>
    </xf>
    <xf numFmtId="4" fontId="62" fillId="17" borderId="21" xfId="39" applyNumberFormat="1" applyFont="1" applyFill="1" applyBorder="1" applyAlignment="1">
      <alignment vertical="center"/>
    </xf>
    <xf numFmtId="4" fontId="10" fillId="3" borderId="49" xfId="39" applyNumberFormat="1" applyFont="1" applyFill="1" applyBorder="1" applyAlignment="1">
      <alignment horizontal="right" vertical="center"/>
    </xf>
    <xf numFmtId="0" fontId="62" fillId="0" borderId="11" xfId="39" applyFont="1" applyBorder="1" applyAlignment="1">
      <alignment horizontal="center" vertical="center"/>
    </xf>
    <xf numFmtId="0" fontId="62" fillId="0" borderId="13" xfId="39" applyFont="1" applyBorder="1" applyAlignment="1">
      <alignment horizontal="center" vertical="center"/>
    </xf>
    <xf numFmtId="0" fontId="62" fillId="0" borderId="12" xfId="39" applyFont="1" applyBorder="1" applyAlignment="1">
      <alignment horizontal="center" vertical="center"/>
    </xf>
    <xf numFmtId="0" fontId="62" fillId="0" borderId="91" xfId="39" applyFont="1" applyBorder="1" applyAlignment="1">
      <alignment horizontal="center" vertical="center"/>
    </xf>
    <xf numFmtId="0" fontId="62" fillId="0" borderId="46" xfId="39" applyFont="1" applyBorder="1" applyAlignment="1">
      <alignment horizontal="center" vertical="center"/>
    </xf>
    <xf numFmtId="0" fontId="57" fillId="0" borderId="9" xfId="39" applyFont="1" applyBorder="1" applyAlignment="1">
      <alignment horizontal="left" vertical="center"/>
    </xf>
    <xf numFmtId="4" fontId="10" fillId="3" borderId="14" xfId="39" applyNumberFormat="1" applyFont="1" applyFill="1" applyBorder="1" applyAlignment="1">
      <alignment horizontal="right" vertical="center"/>
    </xf>
    <xf numFmtId="0" fontId="62" fillId="0" borderId="47" xfId="39" applyFont="1" applyBorder="1" applyAlignment="1">
      <alignment horizontal="center" vertical="center"/>
    </xf>
    <xf numFmtId="0" fontId="57" fillId="0" borderId="14" xfId="39" applyFont="1" applyBorder="1" applyAlignment="1">
      <alignment horizontal="left" vertical="center"/>
    </xf>
    <xf numFmtId="49" fontId="10" fillId="0" borderId="0" xfId="39" applyNumberFormat="1" applyFont="1" applyAlignment="1">
      <alignment horizontal="center" vertical="center"/>
    </xf>
    <xf numFmtId="0" fontId="62" fillId="0" borderId="0" xfId="39" applyFont="1" applyAlignment="1">
      <alignment horizontal="center" vertical="center"/>
    </xf>
    <xf numFmtId="0" fontId="57" fillId="0" borderId="0" xfId="39" applyFont="1" applyAlignment="1">
      <alignment horizontal="left" vertical="center"/>
    </xf>
    <xf numFmtId="4" fontId="62" fillId="0" borderId="0" xfId="39" applyNumberFormat="1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4" fontId="62" fillId="0" borderId="0" xfId="5" applyNumberFormat="1" applyFont="1" applyAlignment="1">
      <alignment vertical="center"/>
    </xf>
    <xf numFmtId="4" fontId="94" fillId="0" borderId="0" xfId="39" applyNumberFormat="1" applyFont="1" applyAlignment="1">
      <alignment vertical="center"/>
    </xf>
    <xf numFmtId="4" fontId="61" fillId="0" borderId="4" xfId="5" applyNumberFormat="1" applyFont="1" applyBorder="1" applyAlignment="1">
      <alignment vertical="center"/>
    </xf>
    <xf numFmtId="0" fontId="61" fillId="0" borderId="74" xfId="5" applyFont="1" applyBorder="1" applyAlignment="1">
      <alignment horizontal="left" vertical="center"/>
    </xf>
    <xf numFmtId="165" fontId="10" fillId="0" borderId="0" xfId="5" applyNumberFormat="1" applyFont="1" applyAlignment="1">
      <alignment vertical="center"/>
    </xf>
    <xf numFmtId="0" fontId="10" fillId="0" borderId="6" xfId="5" applyFont="1" applyBorder="1" applyAlignment="1">
      <alignment horizontal="left" vertical="center" wrapText="1"/>
    </xf>
    <xf numFmtId="4" fontId="62" fillId="17" borderId="9" xfId="5" applyNumberFormat="1" applyFont="1" applyFill="1" applyBorder="1" applyAlignment="1">
      <alignment vertical="center"/>
    </xf>
    <xf numFmtId="4" fontId="62" fillId="3" borderId="21" xfId="5" applyNumberFormat="1" applyFont="1" applyFill="1" applyBorder="1" applyAlignment="1">
      <alignment vertical="center"/>
    </xf>
    <xf numFmtId="4" fontId="62" fillId="17" borderId="31" xfId="5" applyNumberFormat="1" applyFont="1" applyFill="1" applyBorder="1" applyAlignment="1">
      <alignment vertical="center"/>
    </xf>
    <xf numFmtId="168" fontId="2" fillId="0" borderId="0" xfId="5" applyNumberFormat="1" applyAlignment="1">
      <alignment vertical="center"/>
    </xf>
    <xf numFmtId="4" fontId="62" fillId="17" borderId="21" xfId="5" applyNumberFormat="1" applyFont="1" applyFill="1" applyBorder="1" applyAlignment="1">
      <alignment vertical="center"/>
    </xf>
    <xf numFmtId="0" fontId="10" fillId="0" borderId="30" xfId="5" applyFont="1" applyBorder="1" applyAlignment="1">
      <alignment horizontal="center" vertical="center"/>
    </xf>
    <xf numFmtId="0" fontId="10" fillId="0" borderId="31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0" fontId="62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vertical="center" wrapText="1"/>
    </xf>
    <xf numFmtId="4" fontId="62" fillId="3" borderId="14" xfId="5" applyNumberFormat="1" applyFont="1" applyFill="1" applyBorder="1" applyAlignment="1">
      <alignment vertical="center"/>
    </xf>
    <xf numFmtId="0" fontId="10" fillId="0" borderId="57" xfId="5" applyFont="1" applyBorder="1" applyAlignment="1">
      <alignment horizontal="center" vertical="center"/>
    </xf>
    <xf numFmtId="0" fontId="10" fillId="0" borderId="122" xfId="5" applyFont="1" applyBorder="1" applyAlignment="1">
      <alignment horizontal="center" vertical="center"/>
    </xf>
    <xf numFmtId="0" fontId="10" fillId="0" borderId="49" xfId="5" applyFont="1" applyBorder="1" applyAlignment="1">
      <alignment horizontal="left" vertical="center" wrapText="1"/>
    </xf>
    <xf numFmtId="4" fontId="62" fillId="17" borderId="14" xfId="5" applyNumberFormat="1" applyFont="1" applyFill="1" applyBorder="1" applyAlignment="1">
      <alignment vertical="center"/>
    </xf>
    <xf numFmtId="49" fontId="10" fillId="0" borderId="41" xfId="39" applyNumberFormat="1" applyFont="1" applyBorder="1" applyAlignment="1">
      <alignment vertical="center" textRotation="90"/>
    </xf>
    <xf numFmtId="0" fontId="10" fillId="0" borderId="0" xfId="39" applyFont="1" applyAlignment="1">
      <alignment horizontal="left" vertical="center"/>
    </xf>
    <xf numFmtId="0" fontId="8" fillId="0" borderId="0" xfId="39" applyFont="1" applyAlignment="1">
      <alignment horizontal="center"/>
    </xf>
    <xf numFmtId="0" fontId="8" fillId="0" borderId="4" xfId="39" applyFont="1" applyBorder="1" applyAlignment="1">
      <alignment horizontal="center" vertical="center"/>
    </xf>
    <xf numFmtId="0" fontId="35" fillId="0" borderId="4" xfId="39" applyFont="1" applyBorder="1" applyAlignment="1">
      <alignment horizontal="center" vertical="center"/>
    </xf>
    <xf numFmtId="0" fontId="60" fillId="0" borderId="3" xfId="39" applyFont="1" applyBorder="1" applyAlignment="1">
      <alignment horizontal="center" vertical="center"/>
    </xf>
    <xf numFmtId="0" fontId="61" fillId="0" borderId="3" xfId="39" applyFont="1" applyBorder="1" applyAlignment="1">
      <alignment horizontal="center" vertical="center"/>
    </xf>
    <xf numFmtId="0" fontId="61" fillId="0" borderId="4" xfId="39" applyFont="1" applyBorder="1" applyAlignment="1">
      <alignment horizontal="left" vertical="center"/>
    </xf>
    <xf numFmtId="4" fontId="61" fillId="0" borderId="4" xfId="39" applyNumberFormat="1" applyFont="1" applyBorder="1" applyAlignment="1">
      <alignment horizontal="center" vertical="center"/>
    </xf>
    <xf numFmtId="0" fontId="61" fillId="0" borderId="1" xfId="5" applyFont="1" applyBorder="1" applyAlignment="1">
      <alignment horizontal="left" vertical="center"/>
    </xf>
    <xf numFmtId="4" fontId="10" fillId="3" borderId="21" xfId="7" applyNumberFormat="1" applyFont="1" applyFill="1" applyBorder="1" applyAlignment="1">
      <alignment horizontal="right" vertical="center"/>
    </xf>
    <xf numFmtId="4" fontId="10" fillId="17" borderId="21" xfId="7" applyNumberFormat="1" applyFont="1" applyFill="1" applyBorder="1" applyAlignment="1">
      <alignment horizontal="right" vertical="center"/>
    </xf>
    <xf numFmtId="4" fontId="10" fillId="0" borderId="0" xfId="20" applyNumberFormat="1" applyFont="1" applyAlignment="1">
      <alignment horizontal="right" vertical="center"/>
    </xf>
    <xf numFmtId="0" fontId="62" fillId="0" borderId="54" xfId="5" applyFont="1" applyBorder="1" applyAlignment="1">
      <alignment horizontal="left" vertical="center"/>
    </xf>
    <xf numFmtId="4" fontId="10" fillId="3" borderId="49" xfId="21" applyNumberFormat="1" applyFont="1" applyFill="1" applyBorder="1" applyAlignment="1">
      <alignment vertical="center"/>
    </xf>
    <xf numFmtId="0" fontId="62" fillId="0" borderId="101" xfId="5" applyFont="1" applyBorder="1" applyAlignment="1">
      <alignment vertical="center"/>
    </xf>
    <xf numFmtId="4" fontId="10" fillId="17" borderId="49" xfId="7" applyNumberFormat="1" applyFont="1" applyFill="1" applyBorder="1" applyAlignment="1">
      <alignment horizontal="right" vertical="center"/>
    </xf>
    <xf numFmtId="4" fontId="35" fillId="0" borderId="1" xfId="39" applyNumberFormat="1" applyFont="1" applyBorder="1" applyAlignment="1">
      <alignment horizontal="right" vertical="center"/>
    </xf>
    <xf numFmtId="4" fontId="61" fillId="0" borderId="14" xfId="39" applyNumberFormat="1" applyFont="1" applyBorder="1" applyAlignment="1">
      <alignment vertical="center"/>
    </xf>
    <xf numFmtId="4" fontId="10" fillId="3" borderId="1" xfId="39" applyNumberFormat="1" applyFont="1" applyFill="1" applyBorder="1" applyAlignment="1">
      <alignment horizontal="right" vertical="center"/>
    </xf>
    <xf numFmtId="0" fontId="62" fillId="0" borderId="16" xfId="39" applyFont="1" applyBorder="1" applyAlignment="1">
      <alignment horizontal="center" vertical="center"/>
    </xf>
    <xf numFmtId="0" fontId="57" fillId="0" borderId="3" xfId="39" applyFont="1" applyBorder="1" applyAlignment="1">
      <alignment horizontal="center" vertical="center"/>
    </xf>
    <xf numFmtId="0" fontId="10" fillId="0" borderId="2" xfId="39" applyFont="1" applyBorder="1" applyAlignment="1">
      <alignment horizontal="center" vertical="center"/>
    </xf>
    <xf numFmtId="0" fontId="10" fillId="0" borderId="66" xfId="39" applyFont="1" applyBorder="1" applyAlignment="1">
      <alignment horizontal="center" vertical="center"/>
    </xf>
    <xf numFmtId="0" fontId="62" fillId="0" borderId="50" xfId="39" applyFont="1" applyBorder="1" applyAlignment="1">
      <alignment horizontal="left" vertical="center"/>
    </xf>
    <xf numFmtId="4" fontId="62" fillId="17" borderId="4" xfId="39" applyNumberFormat="1" applyFont="1" applyFill="1" applyBorder="1" applyAlignment="1">
      <alignment vertical="center"/>
    </xf>
    <xf numFmtId="4" fontId="61" fillId="0" borderId="4" xfId="5" applyNumberFormat="1" applyFont="1" applyBorder="1" applyAlignment="1">
      <alignment horizontal="right" vertical="center"/>
    </xf>
    <xf numFmtId="4" fontId="10" fillId="3" borderId="31" xfId="20" applyNumberFormat="1" applyFont="1" applyFill="1" applyBorder="1" applyAlignment="1">
      <alignment vertical="center" wrapText="1"/>
    </xf>
    <xf numFmtId="0" fontId="57" fillId="0" borderId="29" xfId="5" applyFont="1" applyBorder="1" applyAlignment="1">
      <alignment horizontal="center" vertical="center"/>
    </xf>
    <xf numFmtId="0" fontId="62" fillId="0" borderId="51" xfId="5" applyFont="1" applyBorder="1" applyAlignment="1">
      <alignment horizontal="left" vertical="center"/>
    </xf>
    <xf numFmtId="4" fontId="10" fillId="17" borderId="31" xfId="20" applyNumberFormat="1" applyFont="1" applyFill="1" applyBorder="1" applyAlignment="1">
      <alignment vertical="center" wrapText="1"/>
    </xf>
    <xf numFmtId="0" fontId="62" fillId="0" borderId="48" xfId="5" applyFont="1" applyBorder="1" applyAlignment="1">
      <alignment horizontal="left" vertical="center"/>
    </xf>
    <xf numFmtId="4" fontId="10" fillId="17" borderId="21" xfId="20" applyNumberFormat="1" applyFont="1" applyFill="1" applyBorder="1" applyAlignment="1">
      <alignment vertical="center" wrapText="1"/>
    </xf>
    <xf numFmtId="0" fontId="62" fillId="0" borderId="13" xfId="5" applyFont="1" applyBorder="1" applyAlignment="1">
      <alignment horizontal="center" vertical="center"/>
    </xf>
    <xf numFmtId="4" fontId="10" fillId="17" borderId="14" xfId="20" applyNumberFormat="1" applyFont="1" applyFill="1" applyBorder="1" applyAlignment="1">
      <alignment vertical="center" wrapText="1"/>
    </xf>
    <xf numFmtId="0" fontId="57" fillId="0" borderId="13" xfId="39" applyFont="1" applyBorder="1" applyAlignment="1">
      <alignment horizontal="center" vertical="center"/>
    </xf>
    <xf numFmtId="0" fontId="10" fillId="0" borderId="30" xfId="39" applyFont="1" applyBorder="1" applyAlignment="1">
      <alignment horizontal="center" vertical="center"/>
    </xf>
    <xf numFmtId="0" fontId="62" fillId="0" borderId="41" xfId="39" applyFont="1" applyBorder="1" applyAlignment="1">
      <alignment horizontal="left" vertical="center"/>
    </xf>
    <xf numFmtId="4" fontId="62" fillId="3" borderId="9" xfId="39" applyNumberFormat="1" applyFont="1" applyFill="1" applyBorder="1" applyAlignment="1">
      <alignment vertical="center"/>
    </xf>
    <xf numFmtId="0" fontId="57" fillId="0" borderId="8" xfId="39" applyFont="1" applyBorder="1" applyAlignment="1">
      <alignment horizontal="center" vertical="center"/>
    </xf>
    <xf numFmtId="0" fontId="10" fillId="0" borderId="94" xfId="39" applyFont="1" applyBorder="1" applyAlignment="1">
      <alignment horizontal="center" vertical="center"/>
    </xf>
    <xf numFmtId="0" fontId="57" fillId="0" borderId="46" xfId="25" applyFont="1" applyBorder="1" applyAlignment="1">
      <alignment horizontal="left" vertical="center"/>
    </xf>
    <xf numFmtId="4" fontId="62" fillId="3" borderId="49" xfId="39" applyNumberFormat="1" applyFont="1" applyFill="1" applyBorder="1" applyAlignment="1">
      <alignment vertical="center"/>
    </xf>
    <xf numFmtId="0" fontId="62" fillId="0" borderId="101" xfId="39" applyFont="1" applyBorder="1" applyAlignment="1">
      <alignment horizontal="center" vertical="center"/>
    </xf>
    <xf numFmtId="0" fontId="57" fillId="0" borderId="57" xfId="39" applyFont="1" applyBorder="1" applyAlignment="1">
      <alignment horizontal="center" vertical="center"/>
    </xf>
    <xf numFmtId="0" fontId="10" fillId="0" borderId="91" xfId="39" applyFont="1" applyBorder="1" applyAlignment="1">
      <alignment horizontal="center" vertical="center"/>
    </xf>
    <xf numFmtId="0" fontId="57" fillId="0" borderId="58" xfId="25" applyFont="1" applyBorder="1" applyAlignment="1">
      <alignment horizontal="left" vertical="center"/>
    </xf>
    <xf numFmtId="4" fontId="62" fillId="17" borderId="49" xfId="39" applyNumberFormat="1" applyFont="1" applyFill="1" applyBorder="1" applyAlignment="1">
      <alignment vertical="center"/>
    </xf>
    <xf numFmtId="4" fontId="35" fillId="0" borderId="1" xfId="39" applyNumberFormat="1" applyFont="1" applyBorder="1" applyAlignment="1">
      <alignment horizontal="center" vertical="center"/>
    </xf>
    <xf numFmtId="4" fontId="57" fillId="3" borderId="9" xfId="39" applyNumberFormat="1" applyFont="1" applyFill="1" applyBorder="1" applyAlignment="1">
      <alignment horizontal="right" vertical="center"/>
    </xf>
    <xf numFmtId="49" fontId="10" fillId="0" borderId="8" xfId="39" applyNumberFormat="1" applyFont="1" applyBorder="1" applyAlignment="1">
      <alignment horizontal="center" vertical="center"/>
    </xf>
    <xf numFmtId="0" fontId="10" fillId="0" borderId="9" xfId="39" applyFont="1" applyBorder="1" applyAlignment="1">
      <alignment horizontal="left" vertical="center"/>
    </xf>
    <xf numFmtId="4" fontId="57" fillId="17" borderId="9" xfId="39" applyNumberFormat="1" applyFont="1" applyFill="1" applyBorder="1" applyAlignment="1">
      <alignment vertical="center"/>
    </xf>
    <xf numFmtId="4" fontId="57" fillId="3" borderId="35" xfId="39" applyNumberFormat="1" applyFont="1" applyFill="1" applyBorder="1" applyAlignment="1">
      <alignment horizontal="right" vertical="center"/>
    </xf>
    <xf numFmtId="49" fontId="10" fillId="0" borderId="29" xfId="39" applyNumberFormat="1" applyFont="1" applyBorder="1" applyAlignment="1">
      <alignment horizontal="center" vertical="center"/>
    </xf>
    <xf numFmtId="0" fontId="57" fillId="0" borderId="30" xfId="39" applyFont="1" applyBorder="1" applyAlignment="1">
      <alignment horizontal="center" vertical="center"/>
    </xf>
    <xf numFmtId="0" fontId="57" fillId="0" borderId="31" xfId="39" applyFont="1" applyBorder="1" applyAlignment="1">
      <alignment horizontal="left" vertical="center"/>
    </xf>
    <xf numFmtId="4" fontId="57" fillId="17" borderId="31" xfId="39" applyNumberFormat="1" applyFont="1" applyFill="1" applyBorder="1" applyAlignment="1">
      <alignment vertical="center"/>
    </xf>
    <xf numFmtId="4" fontId="57" fillId="3" borderId="21" xfId="39" applyNumberFormat="1" applyFont="1" applyFill="1" applyBorder="1" applyAlignment="1">
      <alignment horizontal="right" vertical="center"/>
    </xf>
    <xf numFmtId="0" fontId="10" fillId="0" borderId="19" xfId="39" applyFont="1" applyBorder="1" applyAlignment="1">
      <alignment horizontal="center" vertical="center"/>
    </xf>
    <xf numFmtId="0" fontId="62" fillId="0" borderId="21" xfId="39" applyFont="1" applyBorder="1" applyAlignment="1">
      <alignment horizontal="left" vertical="center"/>
    </xf>
    <xf numFmtId="49" fontId="10" fillId="0" borderId="19" xfId="39" applyNumberFormat="1" applyFont="1" applyBorder="1" applyAlignment="1">
      <alignment horizontal="center" vertical="center"/>
    </xf>
    <xf numFmtId="4" fontId="62" fillId="3" borderId="21" xfId="39" applyNumberFormat="1" applyFont="1" applyFill="1" applyBorder="1" applyAlignment="1">
      <alignment horizontal="right" vertical="center"/>
    </xf>
    <xf numFmtId="4" fontId="29" fillId="0" borderId="0" xfId="39" applyNumberFormat="1" applyFont="1" applyAlignment="1">
      <alignment vertical="center"/>
    </xf>
    <xf numFmtId="4" fontId="62" fillId="3" borderId="14" xfId="39" applyNumberFormat="1" applyFont="1" applyFill="1" applyBorder="1" applyAlignment="1">
      <alignment horizontal="right" vertical="center"/>
    </xf>
    <xf numFmtId="0" fontId="10" fillId="0" borderId="13" xfId="39" applyFont="1" applyBorder="1" applyAlignment="1">
      <alignment horizontal="center" vertical="center"/>
    </xf>
    <xf numFmtId="0" fontId="62" fillId="0" borderId="14" xfId="39" applyFont="1" applyBorder="1" applyAlignment="1">
      <alignment horizontal="left" vertical="center"/>
    </xf>
    <xf numFmtId="4" fontId="57" fillId="3" borderId="9" xfId="39" applyNumberFormat="1" applyFont="1" applyFill="1" applyBorder="1" applyAlignment="1">
      <alignment vertical="center"/>
    </xf>
    <xf numFmtId="0" fontId="57" fillId="0" borderId="94" xfId="39" applyFont="1" applyBorder="1" applyAlignment="1">
      <alignment horizontal="center" vertical="center"/>
    </xf>
    <xf numFmtId="0" fontId="57" fillId="0" borderId="46" xfId="39" applyFont="1" applyBorder="1" applyAlignment="1">
      <alignment horizontal="left" vertical="center"/>
    </xf>
    <xf numFmtId="4" fontId="57" fillId="3" borderId="14" xfId="39" applyNumberFormat="1" applyFont="1" applyFill="1" applyBorder="1" applyAlignment="1">
      <alignment vertical="center"/>
    </xf>
    <xf numFmtId="0" fontId="10" fillId="0" borderId="98" xfId="39" applyFont="1" applyBorder="1" applyAlignment="1">
      <alignment horizontal="center" vertical="center"/>
    </xf>
    <xf numFmtId="49" fontId="10" fillId="0" borderId="57" xfId="39" applyNumberFormat="1" applyFont="1" applyBorder="1" applyAlignment="1">
      <alignment horizontal="center" vertical="center"/>
    </xf>
    <xf numFmtId="0" fontId="57" fillId="0" borderId="99" xfId="39" applyFont="1" applyBorder="1" applyAlignment="1">
      <alignment horizontal="center" vertical="center"/>
    </xf>
    <xf numFmtId="0" fontId="57" fillId="0" borderId="58" xfId="39" applyFont="1" applyBorder="1" applyAlignment="1">
      <alignment horizontal="left" vertical="center"/>
    </xf>
    <xf numFmtId="4" fontId="57" fillId="17" borderId="49" xfId="39" applyNumberFormat="1" applyFont="1" applyFill="1" applyBorder="1" applyAlignment="1">
      <alignment vertical="center"/>
    </xf>
    <xf numFmtId="4" fontId="57" fillId="3" borderId="49" xfId="39" applyNumberFormat="1" applyFont="1" applyFill="1" applyBorder="1" applyAlignment="1">
      <alignment vertical="center"/>
    </xf>
    <xf numFmtId="49" fontId="10" fillId="0" borderId="3" xfId="39" applyNumberFormat="1" applyFont="1" applyBorder="1" applyAlignment="1">
      <alignment horizontal="center" vertical="center"/>
    </xf>
    <xf numFmtId="0" fontId="57" fillId="0" borderId="66" xfId="39" applyFont="1" applyBorder="1" applyAlignment="1">
      <alignment horizontal="center" vertical="center"/>
    </xf>
    <xf numFmtId="0" fontId="57" fillId="0" borderId="50" xfId="39" applyFont="1" applyBorder="1" applyAlignment="1">
      <alignment horizontal="left" vertical="center"/>
    </xf>
    <xf numFmtId="4" fontId="57" fillId="17" borderId="4" xfId="39" applyNumberFormat="1" applyFont="1" applyFill="1" applyBorder="1" applyAlignment="1">
      <alignment vertical="center"/>
    </xf>
    <xf numFmtId="0" fontId="62" fillId="0" borderId="41" xfId="5" applyFont="1" applyBorder="1" applyAlignment="1">
      <alignment horizontal="left" vertical="center"/>
    </xf>
    <xf numFmtId="0" fontId="62" fillId="0" borderId="42" xfId="5" applyFont="1" applyBorder="1" applyAlignment="1">
      <alignment horizontal="left" vertical="center"/>
    </xf>
    <xf numFmtId="0" fontId="8" fillId="0" borderId="39" xfId="5" applyFont="1" applyBorder="1" applyAlignment="1">
      <alignment horizontal="center" vertical="center"/>
    </xf>
    <xf numFmtId="0" fontId="8" fillId="0" borderId="64" xfId="7" applyFont="1" applyFill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49" fontId="8" fillId="0" borderId="73" xfId="7" applyNumberFormat="1" applyFont="1" applyFill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10" fillId="0" borderId="52" xfId="5" applyFont="1" applyBorder="1" applyAlignment="1">
      <alignment horizontal="left" vertical="center" wrapText="1"/>
    </xf>
    <xf numFmtId="4" fontId="8" fillId="0" borderId="90" xfId="4" applyNumberFormat="1" applyFont="1" applyFill="1" applyBorder="1" applyAlignment="1">
      <alignment horizontal="center" vertical="center" wrapText="1"/>
    </xf>
    <xf numFmtId="0" fontId="10" fillId="0" borderId="14" xfId="5" applyFont="1" applyBorder="1" applyAlignment="1">
      <alignment horizontal="left" vertical="center" wrapText="1"/>
    </xf>
    <xf numFmtId="0" fontId="62" fillId="0" borderId="42" xfId="5" applyFont="1" applyBorder="1" applyAlignment="1">
      <alignment horizontal="center" vertical="center"/>
    </xf>
    <xf numFmtId="166" fontId="59" fillId="3" borderId="4" xfId="25" applyNumberFormat="1" applyFont="1" applyFill="1" applyBorder="1" applyAlignment="1">
      <alignment vertical="center"/>
    </xf>
    <xf numFmtId="0" fontId="46" fillId="0" borderId="19" xfId="16" applyFont="1" applyFill="1" applyBorder="1" applyAlignment="1">
      <alignment vertical="center"/>
    </xf>
    <xf numFmtId="0" fontId="46" fillId="0" borderId="20" xfId="16" applyFont="1" applyFill="1" applyBorder="1" applyAlignment="1">
      <alignment vertical="center" wrapText="1"/>
    </xf>
    <xf numFmtId="0" fontId="46" fillId="0" borderId="13" xfId="16" applyFont="1" applyFill="1" applyBorder="1" applyAlignment="1">
      <alignment vertical="center"/>
    </xf>
    <xf numFmtId="0" fontId="46" fillId="0" borderId="12" xfId="16" applyFont="1" applyFill="1" applyBorder="1" applyAlignment="1">
      <alignment vertical="center" wrapText="1"/>
    </xf>
    <xf numFmtId="49" fontId="10" fillId="0" borderId="57" xfId="23" applyNumberFormat="1" applyFont="1" applyFill="1" applyBorder="1" applyAlignment="1">
      <alignment horizontal="center" vertical="center"/>
    </xf>
    <xf numFmtId="4" fontId="10" fillId="0" borderId="8" xfId="20" applyNumberFormat="1" applyFont="1" applyFill="1" applyBorder="1" applyAlignment="1">
      <alignment vertical="center" wrapText="1"/>
    </xf>
    <xf numFmtId="4" fontId="10" fillId="0" borderId="19" xfId="20" applyNumberFormat="1" applyFont="1" applyFill="1" applyBorder="1" applyAlignment="1">
      <alignment vertical="center" wrapText="1"/>
    </xf>
    <xf numFmtId="4" fontId="10" fillId="0" borderId="20" xfId="12" applyNumberFormat="1" applyFont="1" applyFill="1" applyBorder="1" applyAlignment="1">
      <alignment vertical="center" wrapText="1"/>
    </xf>
    <xf numFmtId="4" fontId="10" fillId="0" borderId="34" xfId="20" applyNumberFormat="1" applyFont="1" applyFill="1" applyBorder="1" applyAlignment="1">
      <alignment vertical="center" wrapText="1"/>
    </xf>
    <xf numFmtId="4" fontId="10" fillId="0" borderId="33" xfId="12" applyNumberFormat="1" applyFont="1" applyFill="1" applyBorder="1" applyAlignment="1">
      <alignment vertical="center" wrapText="1"/>
    </xf>
    <xf numFmtId="0" fontId="10" fillId="0" borderId="57" xfId="20" applyFont="1" applyFill="1" applyBorder="1"/>
    <xf numFmtId="165" fontId="10" fillId="0" borderId="0" xfId="5" applyNumberFormat="1" applyFont="1" applyFill="1" applyAlignment="1">
      <alignment vertical="center"/>
    </xf>
    <xf numFmtId="4" fontId="10" fillId="0" borderId="0" xfId="39" applyNumberFormat="1" applyFont="1" applyFill="1" applyAlignment="1">
      <alignment vertical="center"/>
    </xf>
    <xf numFmtId="4" fontId="27" fillId="0" borderId="0" xfId="39" applyNumberFormat="1" applyFont="1" applyFill="1" applyAlignment="1">
      <alignment vertical="center"/>
    </xf>
    <xf numFmtId="49" fontId="10" fillId="0" borderId="57" xfId="21" applyNumberFormat="1" applyFont="1" applyFill="1" applyBorder="1" applyAlignment="1">
      <alignment horizontal="center" vertical="center"/>
    </xf>
    <xf numFmtId="0" fontId="10" fillId="18" borderId="9" xfId="6" applyFont="1" applyFill="1" applyBorder="1" applyAlignment="1">
      <alignment horizontal="center" vertical="center"/>
    </xf>
    <xf numFmtId="0" fontId="10" fillId="18" borderId="14" xfId="6" applyFont="1" applyFill="1" applyBorder="1" applyAlignment="1">
      <alignment horizontal="center" vertical="center" wrapText="1"/>
    </xf>
    <xf numFmtId="4" fontId="18" fillId="18" borderId="31" xfId="6" applyNumberFormat="1" applyFont="1" applyFill="1" applyBorder="1" applyAlignment="1">
      <alignment vertical="center"/>
    </xf>
    <xf numFmtId="4" fontId="18" fillId="18" borderId="21" xfId="6" applyNumberFormat="1" applyFont="1" applyFill="1" applyBorder="1" applyAlignment="1">
      <alignment vertical="center"/>
    </xf>
    <xf numFmtId="4" fontId="18" fillId="18" borderId="35" xfId="6" applyNumberFormat="1" applyFont="1" applyFill="1" applyBorder="1" applyAlignment="1">
      <alignment vertical="center"/>
    </xf>
    <xf numFmtId="4" fontId="18" fillId="18" borderId="4" xfId="6" applyNumberFormat="1" applyFont="1" applyFill="1" applyBorder="1" applyAlignment="1">
      <alignment vertical="center"/>
    </xf>
    <xf numFmtId="4" fontId="18" fillId="18" borderId="9" xfId="6" applyNumberFormat="1" applyFont="1" applyFill="1" applyBorder="1" applyAlignment="1">
      <alignment vertical="center"/>
    </xf>
    <xf numFmtId="4" fontId="35" fillId="4" borderId="10" xfId="2" applyNumberFormat="1" applyFont="1" applyFill="1" applyBorder="1"/>
    <xf numFmtId="4" fontId="10" fillId="4" borderId="22" xfId="20" applyNumberFormat="1" applyFont="1" applyFill="1" applyBorder="1"/>
    <xf numFmtId="4" fontId="35" fillId="4" borderId="22" xfId="2" applyNumberFormat="1" applyFont="1" applyFill="1" applyBorder="1"/>
    <xf numFmtId="49" fontId="10" fillId="0" borderId="12" xfId="20" applyNumberFormat="1" applyFont="1" applyFill="1" applyBorder="1" applyAlignment="1">
      <alignment horizontal="center" vertical="center"/>
    </xf>
    <xf numFmtId="0" fontId="10" fillId="0" borderId="91" xfId="21" applyFont="1" applyFill="1" applyBorder="1" applyAlignment="1">
      <alignment horizontal="left" vertical="center" wrapText="1"/>
    </xf>
    <xf numFmtId="49" fontId="35" fillId="0" borderId="97" xfId="7" applyNumberFormat="1" applyFont="1" applyFill="1" applyBorder="1" applyAlignment="1">
      <alignment horizontal="left" vertical="center" wrapText="1"/>
    </xf>
    <xf numFmtId="49" fontId="10" fillId="0" borderId="91" xfId="7" applyNumberFormat="1" applyFont="1" applyFill="1" applyBorder="1" applyAlignment="1">
      <alignment horizontal="left" vertical="center" wrapText="1"/>
    </xf>
    <xf numFmtId="0" fontId="24" fillId="0" borderId="14" xfId="20" applyFont="1" applyBorder="1" applyAlignment="1">
      <alignment vertical="center" wrapText="1"/>
    </xf>
    <xf numFmtId="0" fontId="24" fillId="0" borderId="9" xfId="20" applyFont="1" applyBorder="1" applyAlignment="1">
      <alignment vertical="center" wrapText="1"/>
    </xf>
    <xf numFmtId="0" fontId="85" fillId="0" borderId="0" xfId="20" applyFont="1" applyAlignment="1">
      <alignment horizontal="right" vertical="center"/>
    </xf>
    <xf numFmtId="0" fontId="86" fillId="0" borderId="0" xfId="20" applyFont="1" applyAlignment="1">
      <alignment horizontal="center"/>
    </xf>
    <xf numFmtId="0" fontId="91" fillId="0" borderId="0" xfId="20" applyFont="1" applyAlignment="1">
      <alignment horizontal="center" vertical="center" wrapText="1"/>
    </xf>
    <xf numFmtId="49" fontId="2" fillId="0" borderId="0" xfId="20" applyNumberFormat="1" applyAlignment="1">
      <alignment horizontal="center"/>
    </xf>
    <xf numFmtId="0" fontId="10" fillId="0" borderId="0" xfId="39" applyFont="1" applyAlignment="1">
      <alignment horizontal="left"/>
    </xf>
    <xf numFmtId="0" fontId="20" fillId="0" borderId="0" xfId="39" applyFont="1" applyAlignment="1">
      <alignment horizontal="center"/>
    </xf>
    <xf numFmtId="0" fontId="10" fillId="0" borderId="0" xfId="39" applyFont="1" applyAlignment="1">
      <alignment horizontal="left" wrapText="1"/>
    </xf>
    <xf numFmtId="0" fontId="91" fillId="0" borderId="0" xfId="31" applyFont="1" applyAlignment="1">
      <alignment horizontal="center"/>
    </xf>
    <xf numFmtId="0" fontId="91" fillId="0" borderId="0" xfId="31" applyFont="1" applyAlignment="1">
      <alignment horizontal="center" vertical="center" shrinkToFit="1"/>
    </xf>
    <xf numFmtId="0" fontId="8" fillId="0" borderId="16" xfId="39" applyFont="1" applyBorder="1" applyAlignment="1">
      <alignment vertical="center"/>
    </xf>
    <xf numFmtId="0" fontId="8" fillId="0" borderId="3" xfId="39" applyFont="1" applyBorder="1" applyAlignment="1">
      <alignment vertical="center"/>
    </xf>
    <xf numFmtId="0" fontId="8" fillId="0" borderId="2" xfId="39" applyFont="1" applyBorder="1" applyAlignment="1">
      <alignment vertical="center"/>
    </xf>
    <xf numFmtId="0" fontId="3" fillId="7" borderId="0" xfId="5" applyFont="1" applyFill="1" applyAlignment="1">
      <alignment horizontal="center"/>
    </xf>
    <xf numFmtId="0" fontId="20" fillId="5" borderId="20" xfId="39" applyFont="1" applyFill="1" applyBorder="1" applyAlignment="1">
      <alignment horizontal="center" vertical="center"/>
    </xf>
    <xf numFmtId="0" fontId="20" fillId="5" borderId="42" xfId="39" applyFont="1" applyFill="1" applyBorder="1" applyAlignment="1">
      <alignment horizontal="center" vertical="center"/>
    </xf>
    <xf numFmtId="0" fontId="20" fillId="5" borderId="48" xfId="39" applyFont="1" applyFill="1" applyBorder="1" applyAlignment="1">
      <alignment horizontal="center" vertical="center"/>
    </xf>
    <xf numFmtId="0" fontId="8" fillId="0" borderId="16" xfId="39" applyFont="1" applyBorder="1" applyAlignment="1">
      <alignment horizontal="center" vertical="center"/>
    </xf>
    <xf numFmtId="0" fontId="8" fillId="0" borderId="3" xfId="39" applyFont="1" applyBorder="1" applyAlignment="1">
      <alignment horizontal="center" vertical="center"/>
    </xf>
    <xf numFmtId="0" fontId="8" fillId="0" borderId="2" xfId="39" applyFont="1" applyBorder="1" applyAlignment="1">
      <alignment horizontal="center" vertical="center"/>
    </xf>
    <xf numFmtId="0" fontId="10" fillId="0" borderId="7" xfId="39" applyFont="1" applyBorder="1" applyAlignment="1">
      <alignment vertical="center"/>
    </xf>
    <xf numFmtId="0" fontId="10" fillId="0" borderId="40" xfId="39" applyFont="1" applyBorder="1" applyAlignment="1">
      <alignment vertical="center"/>
    </xf>
    <xf numFmtId="0" fontId="10" fillId="0" borderId="20" xfId="39" applyFont="1" applyBorder="1" applyAlignment="1">
      <alignment vertical="center"/>
    </xf>
    <xf numFmtId="0" fontId="10" fillId="0" borderId="42" xfId="39" applyFont="1" applyBorder="1" applyAlignment="1">
      <alignment vertical="center"/>
    </xf>
    <xf numFmtId="0" fontId="10" fillId="0" borderId="22" xfId="39" applyFont="1" applyBorder="1" applyAlignment="1">
      <alignment vertical="center"/>
    </xf>
    <xf numFmtId="0" fontId="10" fillId="0" borderId="122" xfId="39" applyFont="1" applyBorder="1" applyAlignment="1">
      <alignment vertical="center"/>
    </xf>
    <xf numFmtId="0" fontId="10" fillId="0" borderId="130" xfId="39" applyFont="1" applyBorder="1" applyAlignment="1">
      <alignment vertical="center"/>
    </xf>
    <xf numFmtId="0" fontId="10" fillId="0" borderId="102" xfId="39" applyFont="1" applyBorder="1" applyAlignment="1">
      <alignment vertical="center"/>
    </xf>
    <xf numFmtId="0" fontId="29" fillId="0" borderId="39" xfId="39" applyFont="1" applyBorder="1" applyAlignment="1">
      <alignment vertical="center"/>
    </xf>
    <xf numFmtId="0" fontId="10" fillId="0" borderId="29" xfId="39" applyFont="1" applyBorder="1" applyAlignment="1">
      <alignment vertical="center"/>
    </xf>
    <xf numFmtId="0" fontId="10" fillId="0" borderId="30" xfId="39" applyFont="1" applyBorder="1" applyAlignment="1">
      <alignment vertical="center"/>
    </xf>
    <xf numFmtId="0" fontId="10" fillId="0" borderId="19" xfId="39" applyFont="1" applyBorder="1" applyAlignment="1">
      <alignment vertical="center"/>
    </xf>
    <xf numFmtId="0" fontId="10" fillId="0" borderId="20" xfId="39" applyFont="1" applyBorder="1" applyAlignment="1">
      <alignment horizontal="left" vertical="center"/>
    </xf>
    <xf numFmtId="0" fontId="10" fillId="0" borderId="22" xfId="39" applyFont="1" applyBorder="1" applyAlignment="1">
      <alignment horizontal="left" vertical="center"/>
    </xf>
    <xf numFmtId="0" fontId="10" fillId="0" borderId="2" xfId="39" applyFont="1" applyBorder="1" applyAlignment="1">
      <alignment vertical="center"/>
    </xf>
    <xf numFmtId="0" fontId="10" fillId="0" borderId="39" xfId="39" applyFont="1" applyBorder="1" applyAlignment="1">
      <alignment vertical="center"/>
    </xf>
    <xf numFmtId="0" fontId="8" fillId="0" borderId="3" xfId="39" applyFont="1" applyBorder="1" applyAlignment="1">
      <alignment horizontal="left" vertical="center"/>
    </xf>
    <xf numFmtId="0" fontId="8" fillId="0" borderId="2" xfId="39" applyFont="1" applyBorder="1" applyAlignment="1">
      <alignment horizontal="left" vertical="center"/>
    </xf>
    <xf numFmtId="0" fontId="10" fillId="0" borderId="7" xfId="39" applyFont="1" applyBorder="1" applyAlignment="1">
      <alignment horizontal="left" vertical="center"/>
    </xf>
    <xf numFmtId="0" fontId="10" fillId="0" borderId="10" xfId="39" applyFont="1" applyBorder="1" applyAlignment="1">
      <alignment horizontal="left" vertical="center"/>
    </xf>
    <xf numFmtId="0" fontId="10" fillId="0" borderId="122" xfId="39" applyFont="1" applyBorder="1" applyAlignment="1">
      <alignment horizontal="left" vertical="center"/>
    </xf>
    <xf numFmtId="0" fontId="10" fillId="0" borderId="102" xfId="39" applyFont="1" applyBorder="1" applyAlignment="1">
      <alignment horizontal="left" vertical="center"/>
    </xf>
    <xf numFmtId="0" fontId="8" fillId="0" borderId="39" xfId="39" applyFont="1" applyBorder="1" applyAlignment="1">
      <alignment horizontal="left" vertical="center"/>
    </xf>
    <xf numFmtId="0" fontId="8" fillId="0" borderId="5" xfId="39" applyFont="1" applyBorder="1" applyAlignment="1">
      <alignment horizontal="left" vertical="center"/>
    </xf>
    <xf numFmtId="0" fontId="10" fillId="0" borderId="2" xfId="39" applyFont="1" applyBorder="1" applyAlignment="1">
      <alignment horizontal="left" vertical="center"/>
    </xf>
    <xf numFmtId="0" fontId="10" fillId="0" borderId="5" xfId="39" applyFont="1" applyBorder="1" applyAlignment="1">
      <alignment horizontal="left" vertical="center"/>
    </xf>
    <xf numFmtId="0" fontId="10" fillId="0" borderId="12" xfId="39" applyFont="1" applyBorder="1" applyAlignment="1">
      <alignment horizontal="left" vertical="center"/>
    </xf>
    <xf numFmtId="0" fontId="10" fillId="0" borderId="15" xfId="39" applyFont="1" applyBorder="1" applyAlignment="1">
      <alignment horizontal="left" vertical="center"/>
    </xf>
    <xf numFmtId="0" fontId="8" fillId="0" borderId="1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3" fillId="7" borderId="0" xfId="5" applyFont="1" applyFill="1" applyAlignment="1">
      <alignment horizontal="center" vertical="center"/>
    </xf>
    <xf numFmtId="0" fontId="8" fillId="0" borderId="1" xfId="39" applyFont="1" applyBorder="1" applyAlignment="1">
      <alignment horizontal="center" vertical="center"/>
    </xf>
    <xf numFmtId="0" fontId="8" fillId="0" borderId="39" xfId="39" applyFont="1" applyBorder="1" applyAlignment="1">
      <alignment horizontal="center" vertical="center"/>
    </xf>
    <xf numFmtId="0" fontId="8" fillId="0" borderId="5" xfId="39" applyFont="1" applyBorder="1" applyAlignment="1">
      <alignment horizontal="center" vertical="center"/>
    </xf>
    <xf numFmtId="49" fontId="10" fillId="0" borderId="45" xfId="39" applyNumberFormat="1" applyFont="1" applyBorder="1" applyAlignment="1">
      <alignment horizontal="center" vertical="center" textRotation="90" wrapText="1"/>
    </xf>
    <xf numFmtId="49" fontId="10" fillId="0" borderId="35" xfId="39" applyNumberFormat="1" applyFont="1" applyBorder="1" applyAlignment="1">
      <alignment horizontal="center" vertical="center" textRotation="90" wrapText="1"/>
    </xf>
    <xf numFmtId="49" fontId="10" fillId="0" borderId="14" xfId="39" applyNumberFormat="1" applyFont="1" applyBorder="1" applyAlignment="1">
      <alignment horizontal="center" vertical="center" textRotation="90" wrapText="1"/>
    </xf>
    <xf numFmtId="49" fontId="10" fillId="0" borderId="24" xfId="39" applyNumberFormat="1" applyFont="1" applyBorder="1" applyAlignment="1">
      <alignment horizontal="center" vertical="center"/>
    </xf>
    <xf numFmtId="49" fontId="10" fillId="0" borderId="34" xfId="39" applyNumberFormat="1" applyFont="1" applyBorder="1" applyAlignment="1">
      <alignment horizontal="center" vertical="center"/>
    </xf>
    <xf numFmtId="49" fontId="10" fillId="0" borderId="29" xfId="39" applyNumberFormat="1" applyFont="1" applyBorder="1" applyAlignment="1">
      <alignment horizontal="center" vertical="center"/>
    </xf>
    <xf numFmtId="49" fontId="10" fillId="0" borderId="13" xfId="39" applyNumberFormat="1" applyFont="1" applyBorder="1" applyAlignment="1">
      <alignment horizontal="center" vertical="center"/>
    </xf>
    <xf numFmtId="49" fontId="19" fillId="5" borderId="0" xfId="2" applyNumberFormat="1" applyFont="1" applyFill="1" applyBorder="1" applyAlignment="1">
      <alignment horizontal="center"/>
    </xf>
    <xf numFmtId="0" fontId="17" fillId="16" borderId="2" xfId="2" applyFont="1" applyFill="1" applyBorder="1" applyAlignment="1">
      <alignment horizontal="left" vertical="center" wrapText="1"/>
    </xf>
    <xf numFmtId="0" fontId="17" fillId="16" borderId="39" xfId="2" applyFont="1" applyFill="1" applyBorder="1" applyAlignment="1">
      <alignment horizontal="left" vertical="center" wrapText="1"/>
    </xf>
    <xf numFmtId="0" fontId="17" fillId="15" borderId="2" xfId="2" applyFont="1" applyFill="1" applyBorder="1" applyAlignment="1">
      <alignment horizontal="left" vertical="center" wrapText="1"/>
    </xf>
    <xf numFmtId="0" fontId="17" fillId="15" borderId="39" xfId="2" applyFont="1" applyFill="1" applyBorder="1" applyAlignment="1">
      <alignment horizontal="left" vertical="center" wrapText="1"/>
    </xf>
    <xf numFmtId="0" fontId="17" fillId="6" borderId="2" xfId="2" applyFont="1" applyFill="1" applyBorder="1" applyAlignment="1">
      <alignment horizontal="left" vertical="center" wrapText="1"/>
    </xf>
    <xf numFmtId="0" fontId="17" fillId="6" borderId="39" xfId="2" applyFont="1" applyFill="1" applyBorder="1" applyAlignment="1">
      <alignment horizontal="left" vertical="center" wrapText="1"/>
    </xf>
    <xf numFmtId="4" fontId="18" fillId="14" borderId="54" xfId="6" applyNumberFormat="1" applyFont="1" applyFill="1" applyBorder="1" applyAlignment="1">
      <alignment horizontal="right" vertical="center" indent="2"/>
    </xf>
    <xf numFmtId="4" fontId="18" fillId="14" borderId="22" xfId="6" applyNumberFormat="1" applyFont="1" applyFill="1" applyBorder="1" applyAlignment="1">
      <alignment horizontal="right" vertical="center" indent="2"/>
    </xf>
    <xf numFmtId="4" fontId="17" fillId="14" borderId="1" xfId="6" applyNumberFormat="1" applyFont="1" applyFill="1" applyBorder="1" applyAlignment="1">
      <alignment horizontal="right" vertical="center" indent="2"/>
    </xf>
    <xf numFmtId="4" fontId="17" fillId="14" borderId="5" xfId="6" applyNumberFormat="1" applyFont="1" applyFill="1" applyBorder="1" applyAlignment="1">
      <alignment horizontal="right" vertical="center" indent="2"/>
    </xf>
    <xf numFmtId="0" fontId="3" fillId="14" borderId="1" xfId="6" applyFont="1" applyFill="1" applyBorder="1" applyAlignment="1">
      <alignment horizontal="center" vertical="center"/>
    </xf>
    <xf numFmtId="0" fontId="3" fillId="14" borderId="39" xfId="6" applyFont="1" applyFill="1" applyBorder="1" applyAlignment="1">
      <alignment horizontal="center" vertical="center"/>
    </xf>
    <xf numFmtId="0" fontId="3" fillId="14" borderId="5" xfId="6" applyFont="1" applyFill="1" applyBorder="1" applyAlignment="1">
      <alignment horizontal="center" vertical="center"/>
    </xf>
    <xf numFmtId="0" fontId="15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0" fontId="17" fillId="0" borderId="45" xfId="6" applyFont="1" applyBorder="1" applyAlignment="1">
      <alignment horizontal="center" vertical="center"/>
    </xf>
    <xf numFmtId="0" fontId="17" fillId="0" borderId="14" xfId="6" applyFont="1" applyBorder="1" applyAlignment="1">
      <alignment horizontal="center" vertical="center"/>
    </xf>
    <xf numFmtId="0" fontId="15" fillId="0" borderId="45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8" fillId="14" borderId="6" xfId="6" applyFont="1" applyFill="1" applyBorder="1" applyAlignment="1">
      <alignment horizontal="center" vertical="center"/>
    </xf>
    <xf numFmtId="0" fontId="8" fillId="14" borderId="10" xfId="6" applyFont="1" applyFill="1" applyBorder="1" applyAlignment="1">
      <alignment horizontal="center" vertical="center"/>
    </xf>
    <xf numFmtId="0" fontId="8" fillId="14" borderId="101" xfId="6" applyFont="1" applyFill="1" applyBorder="1" applyAlignment="1">
      <alignment horizontal="center" vertical="center" wrapText="1"/>
    </xf>
    <xf numFmtId="0" fontId="8" fillId="14" borderId="102" xfId="6" applyFont="1" applyFill="1" applyBorder="1" applyAlignment="1">
      <alignment horizontal="center" vertical="center" wrapText="1"/>
    </xf>
    <xf numFmtId="4" fontId="18" fillId="14" borderId="6" xfId="6" applyNumberFormat="1" applyFont="1" applyFill="1" applyBorder="1" applyAlignment="1">
      <alignment horizontal="right" vertical="center" indent="2"/>
    </xf>
    <xf numFmtId="4" fontId="18" fillId="14" borderId="10" xfId="6" applyNumberFormat="1" applyFont="1" applyFill="1" applyBorder="1" applyAlignment="1">
      <alignment horizontal="right" vertical="center" indent="2"/>
    </xf>
    <xf numFmtId="49" fontId="20" fillId="0" borderId="0" xfId="2" applyNumberFormat="1" applyFont="1" applyFill="1" applyAlignment="1">
      <alignment horizontal="center" vertical="center" wrapText="1"/>
    </xf>
    <xf numFmtId="0" fontId="8" fillId="0" borderId="64" xfId="7" applyFont="1" applyFill="1" applyBorder="1" applyAlignment="1">
      <alignment horizontal="center" vertical="center" wrapText="1"/>
    </xf>
    <xf numFmtId="0" fontId="8" fillId="0" borderId="38" xfId="7" applyFont="1" applyFill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8" fillId="4" borderId="9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center" vertical="center" wrapText="1"/>
    </xf>
    <xf numFmtId="4" fontId="8" fillId="0" borderId="45" xfId="4" applyNumberFormat="1" applyFont="1" applyFill="1" applyBorder="1" applyAlignment="1">
      <alignment horizontal="center" vertical="center" wrapText="1"/>
    </xf>
    <xf numFmtId="4" fontId="8" fillId="0" borderId="14" xfId="4" applyNumberFormat="1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3" borderId="26" xfId="4" applyFont="1" applyFill="1" applyBorder="1" applyAlignment="1">
      <alignment horizontal="center" vertical="center" wrapText="1"/>
    </xf>
    <xf numFmtId="0" fontId="8" fillId="0" borderId="73" xfId="7" applyFont="1" applyFill="1" applyBorder="1" applyAlignment="1">
      <alignment horizontal="center" vertical="center" wrapText="1"/>
    </xf>
    <xf numFmtId="0" fontId="8" fillId="0" borderId="13" xfId="7" applyFont="1" applyFill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0" fontId="5" fillId="0" borderId="91" xfId="2" applyFont="1" applyBorder="1" applyAlignment="1">
      <alignment horizontal="center" vertical="center"/>
    </xf>
    <xf numFmtId="0" fontId="9" fillId="12" borderId="74" xfId="7" applyFont="1" applyFill="1" applyBorder="1" applyAlignment="1">
      <alignment horizontal="center" vertical="center" wrapText="1"/>
    </xf>
    <xf numFmtId="0" fontId="9" fillId="12" borderId="11" xfId="7" applyFont="1" applyFill="1" applyBorder="1" applyAlignment="1">
      <alignment horizontal="center" vertical="center" wrapText="1"/>
    </xf>
    <xf numFmtId="0" fontId="8" fillId="0" borderId="105" xfId="7" applyFont="1" applyFill="1" applyBorder="1" applyAlignment="1">
      <alignment horizontal="center" vertical="center" wrapText="1"/>
    </xf>
    <xf numFmtId="0" fontId="8" fillId="0" borderId="47" xfId="7" applyFont="1" applyFill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8" fillId="0" borderId="90" xfId="7" applyFont="1" applyBorder="1" applyAlignment="1">
      <alignment horizontal="center" vertical="center"/>
    </xf>
    <xf numFmtId="0" fontId="15" fillId="0" borderId="91" xfId="7" applyFont="1" applyBorder="1" applyAlignment="1">
      <alignment horizontal="center" vertical="center"/>
    </xf>
    <xf numFmtId="4" fontId="8" fillId="0" borderId="107" xfId="4" applyNumberFormat="1" applyFont="1" applyFill="1" applyBorder="1" applyAlignment="1">
      <alignment horizontal="center" vertical="center" wrapText="1"/>
    </xf>
    <xf numFmtId="4" fontId="8" fillId="0" borderId="15" xfId="4" applyNumberFormat="1" applyFont="1" applyFill="1" applyBorder="1" applyAlignment="1">
      <alignment horizontal="center" vertical="center" wrapText="1"/>
    </xf>
    <xf numFmtId="0" fontId="5" fillId="0" borderId="105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4" borderId="6" xfId="4" applyFont="1" applyFill="1" applyBorder="1" applyAlignment="1">
      <alignment horizontal="center" vertical="center" wrapText="1"/>
    </xf>
    <xf numFmtId="0" fontId="8" fillId="4" borderId="108" xfId="4" applyFont="1" applyFill="1" applyBorder="1" applyAlignment="1">
      <alignment horizontal="center" vertical="center" wrapText="1"/>
    </xf>
    <xf numFmtId="0" fontId="8" fillId="3" borderId="45" xfId="4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8" fillId="0" borderId="74" xfId="7" applyFont="1" applyFill="1" applyBorder="1" applyAlignment="1">
      <alignment horizontal="center" vertical="center" wrapText="1"/>
    </xf>
    <xf numFmtId="0" fontId="8" fillId="0" borderId="11" xfId="7" applyFont="1" applyFill="1" applyBorder="1" applyAlignment="1">
      <alignment horizontal="center" vertical="center" wrapText="1"/>
    </xf>
    <xf numFmtId="49" fontId="8" fillId="0" borderId="73" xfId="7" applyNumberFormat="1" applyFont="1" applyFill="1" applyBorder="1" applyAlignment="1">
      <alignment horizontal="center" vertical="center" wrapText="1"/>
    </xf>
    <xf numFmtId="49" fontId="8" fillId="0" borderId="13" xfId="7" applyNumberFormat="1" applyFont="1" applyFill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/>
    </xf>
    <xf numFmtId="4" fontId="52" fillId="0" borderId="0" xfId="2" applyNumberFormat="1" applyFont="1" applyFill="1" applyBorder="1" applyAlignment="1">
      <alignment horizontal="center" vertical="center" wrapText="1"/>
    </xf>
    <xf numFmtId="0" fontId="8" fillId="4" borderId="45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0" fontId="8" fillId="4" borderId="49" xfId="4" applyFont="1" applyFill="1" applyBorder="1" applyAlignment="1">
      <alignment horizontal="center" vertical="center" wrapText="1"/>
    </xf>
    <xf numFmtId="4" fontId="8" fillId="0" borderId="107" xfId="3" applyNumberFormat="1" applyFont="1" applyFill="1" applyBorder="1" applyAlignment="1">
      <alignment horizontal="center" vertical="center" wrapText="1"/>
    </xf>
    <xf numFmtId="4" fontId="8" fillId="0" borderId="15" xfId="3" applyNumberFormat="1" applyFont="1" applyFill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4" fontId="8" fillId="0" borderId="90" xfId="3" applyNumberFormat="1" applyFont="1" applyFill="1" applyBorder="1" applyAlignment="1">
      <alignment horizontal="center" vertical="center" wrapText="1"/>
    </xf>
    <xf numFmtId="4" fontId="8" fillId="0" borderId="91" xfId="3" applyNumberFormat="1" applyFont="1" applyFill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10" fillId="0" borderId="22" xfId="5" applyFont="1" applyBorder="1" applyAlignment="1">
      <alignment horizontal="left" vertical="center" wrapText="1"/>
    </xf>
    <xf numFmtId="0" fontId="10" fillId="0" borderId="11" xfId="5" applyFont="1" applyBorder="1" applyAlignment="1">
      <alignment horizontal="left" vertical="center" wrapText="1"/>
    </xf>
    <xf numFmtId="0" fontId="10" fillId="0" borderId="15" xfId="5" applyFont="1" applyBorder="1" applyAlignment="1">
      <alignment horizontal="left" vertical="center" wrapText="1"/>
    </xf>
    <xf numFmtId="0" fontId="10" fillId="0" borderId="54" xfId="5" applyFont="1" applyBorder="1" applyAlignment="1">
      <alignment horizontal="left" vertical="center"/>
    </xf>
    <xf numFmtId="0" fontId="10" fillId="0" borderId="22" xfId="5" applyFont="1" applyBorder="1" applyAlignment="1">
      <alignment horizontal="left" vertical="center"/>
    </xf>
    <xf numFmtId="0" fontId="10" fillId="0" borderId="52" xfId="5" applyFont="1" applyBorder="1" applyAlignment="1">
      <alignment horizontal="left" vertical="center" wrapText="1"/>
    </xf>
    <xf numFmtId="0" fontId="10" fillId="0" borderId="32" xfId="5" applyFont="1" applyBorder="1" applyAlignment="1">
      <alignment horizontal="left" vertical="center" wrapText="1"/>
    </xf>
    <xf numFmtId="0" fontId="20" fillId="13" borderId="0" xfId="5" applyFont="1" applyFill="1" applyBorder="1" applyAlignment="1">
      <alignment horizontal="center"/>
    </xf>
    <xf numFmtId="0" fontId="61" fillId="0" borderId="64" xfId="5" applyFont="1" applyBorder="1" applyAlignment="1">
      <alignment horizontal="left" vertical="center"/>
    </xf>
    <xf numFmtId="0" fontId="61" fillId="0" borderId="65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/>
    </xf>
    <xf numFmtId="0" fontId="10" fillId="0" borderId="10" xfId="5" applyFont="1" applyBorder="1" applyAlignment="1">
      <alignment horizontal="left" vertical="center"/>
    </xf>
    <xf numFmtId="0" fontId="8" fillId="0" borderId="64" xfId="20" applyFont="1" applyFill="1" applyBorder="1" applyAlignment="1">
      <alignment horizontal="center" vertical="center" wrapText="1"/>
    </xf>
    <xf numFmtId="0" fontId="8" fillId="0" borderId="38" xfId="20" applyFont="1" applyFill="1" applyBorder="1" applyAlignment="1">
      <alignment horizontal="center" vertical="center" wrapText="1"/>
    </xf>
    <xf numFmtId="49" fontId="20" fillId="0" borderId="0" xfId="2" applyNumberFormat="1" applyFont="1" applyFill="1" applyAlignment="1">
      <alignment horizontal="left"/>
    </xf>
    <xf numFmtId="0" fontId="8" fillId="0" borderId="73" xfId="20" applyFont="1" applyFill="1" applyBorder="1" applyAlignment="1">
      <alignment horizontal="center" vertical="center" wrapText="1"/>
    </xf>
    <xf numFmtId="0" fontId="8" fillId="0" borderId="13" xfId="20" applyFont="1" applyFill="1" applyBorder="1" applyAlignment="1">
      <alignment horizontal="center" vertical="center" wrapText="1"/>
    </xf>
    <xf numFmtId="4" fontId="8" fillId="0" borderId="90" xfId="4" applyNumberFormat="1" applyFont="1" applyFill="1" applyBorder="1" applyAlignment="1">
      <alignment horizontal="center" vertical="center" wrapText="1"/>
    </xf>
    <xf numFmtId="4" fontId="8" fillId="0" borderId="91" xfId="4" applyNumberFormat="1" applyFont="1" applyFill="1" applyBorder="1" applyAlignment="1">
      <alignment horizontal="center" vertical="center" wrapText="1"/>
    </xf>
    <xf numFmtId="0" fontId="20" fillId="0" borderId="0" xfId="4" applyFont="1" applyFill="1" applyAlignment="1">
      <alignment horizontal="left"/>
    </xf>
    <xf numFmtId="49" fontId="8" fillId="0" borderId="73" xfId="20" applyNumberFormat="1" applyFont="1" applyFill="1" applyBorder="1" applyAlignment="1">
      <alignment horizontal="center" vertical="center" wrapText="1"/>
    </xf>
    <xf numFmtId="49" fontId="8" fillId="0" borderId="13" xfId="20" applyNumberFormat="1" applyFont="1" applyFill="1" applyBorder="1" applyAlignment="1">
      <alignment horizontal="center" vertical="center" wrapText="1"/>
    </xf>
    <xf numFmtId="4" fontId="10" fillId="0" borderId="101" xfId="20" applyNumberFormat="1" applyFont="1" applyFill="1" applyBorder="1" applyAlignment="1">
      <alignment horizontal="left" vertical="center" wrapText="1"/>
    </xf>
    <xf numFmtId="4" fontId="10" fillId="0" borderId="102" xfId="20" applyNumberFormat="1" applyFont="1" applyFill="1" applyBorder="1" applyAlignment="1">
      <alignment horizontal="left" vertical="center" wrapText="1"/>
    </xf>
    <xf numFmtId="4" fontId="10" fillId="0" borderId="54" xfId="20" applyNumberFormat="1" applyFont="1" applyFill="1" applyBorder="1" applyAlignment="1">
      <alignment horizontal="left" vertical="center" wrapText="1"/>
    </xf>
    <xf numFmtId="4" fontId="10" fillId="0" borderId="22" xfId="20" applyNumberFormat="1" applyFont="1" applyFill="1" applyBorder="1" applyAlignment="1">
      <alignment horizontal="left" vertical="center" wrapText="1"/>
    </xf>
    <xf numFmtId="0" fontId="61" fillId="0" borderId="16" xfId="5" applyFont="1" applyBorder="1" applyAlignment="1">
      <alignment horizontal="left" vertical="center"/>
    </xf>
    <xf numFmtId="0" fontId="61" fillId="0" borderId="66" xfId="5" applyFont="1" applyBorder="1" applyAlignment="1">
      <alignment horizontal="left" vertical="center"/>
    </xf>
    <xf numFmtId="0" fontId="62" fillId="0" borderId="6" xfId="5" applyFont="1" applyBorder="1" applyAlignment="1">
      <alignment horizontal="left" vertical="center"/>
    </xf>
    <xf numFmtId="0" fontId="62" fillId="0" borderId="10" xfId="5" applyFont="1" applyBorder="1" applyAlignment="1">
      <alignment horizontal="left" vertical="center"/>
    </xf>
    <xf numFmtId="0" fontId="62" fillId="0" borderId="54" xfId="5" applyFont="1" applyBorder="1" applyAlignment="1">
      <alignment horizontal="left" vertical="center" wrapText="1"/>
    </xf>
    <xf numFmtId="0" fontId="62" fillId="0" borderId="22" xfId="5" applyFont="1" applyBorder="1" applyAlignment="1">
      <alignment horizontal="left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9" fillId="12" borderId="74" xfId="20" applyFont="1" applyFill="1" applyBorder="1" applyAlignment="1">
      <alignment horizontal="center" vertical="center" wrapText="1"/>
    </xf>
    <xf numFmtId="0" fontId="9" fillId="12" borderId="11" xfId="20" applyFont="1" applyFill="1" applyBorder="1" applyAlignment="1">
      <alignment horizontal="center" vertical="center" wrapText="1"/>
    </xf>
    <xf numFmtId="0" fontId="8" fillId="0" borderId="105" xfId="20" applyFont="1" applyFill="1" applyBorder="1" applyAlignment="1">
      <alignment horizontal="center" vertical="center" wrapText="1"/>
    </xf>
    <xf numFmtId="0" fontId="8" fillId="0" borderId="47" xfId="20" applyFont="1" applyFill="1" applyBorder="1" applyAlignment="1">
      <alignment horizontal="center" vertical="center" wrapText="1"/>
    </xf>
    <xf numFmtId="0" fontId="61" fillId="0" borderId="39" xfId="5" applyFont="1" applyBorder="1" applyAlignment="1">
      <alignment horizontal="left"/>
    </xf>
    <xf numFmtId="0" fontId="62" fillId="0" borderId="50" xfId="5" applyFont="1" applyBorder="1" applyAlignment="1">
      <alignment horizontal="left"/>
    </xf>
    <xf numFmtId="0" fontId="62" fillId="0" borderId="2" xfId="5" applyFont="1" applyBorder="1" applyAlignment="1">
      <alignment horizontal="left"/>
    </xf>
    <xf numFmtId="49" fontId="20" fillId="0" borderId="0" xfId="2" applyNumberFormat="1" applyFont="1" applyFill="1" applyAlignment="1">
      <alignment horizontal="left" wrapText="1"/>
    </xf>
    <xf numFmtId="0" fontId="8" fillId="0" borderId="65" xfId="20" applyFont="1" applyFill="1" applyBorder="1" applyAlignment="1">
      <alignment horizontal="center" vertical="center" wrapText="1"/>
    </xf>
    <xf numFmtId="0" fontId="8" fillId="0" borderId="12" xfId="20" applyFont="1" applyFill="1" applyBorder="1" applyAlignment="1">
      <alignment horizontal="center" vertical="center" wrapText="1"/>
    </xf>
    <xf numFmtId="0" fontId="62" fillId="0" borderId="47" xfId="5" applyFont="1" applyBorder="1" applyAlignment="1">
      <alignment horizontal="left"/>
    </xf>
    <xf numFmtId="0" fontId="62" fillId="0" borderId="12" xfId="5" applyFont="1" applyBorder="1" applyAlignment="1">
      <alignment horizontal="left"/>
    </xf>
    <xf numFmtId="0" fontId="62" fillId="0" borderId="48" xfId="5" applyFont="1" applyBorder="1" applyAlignment="1">
      <alignment horizontal="left"/>
    </xf>
    <xf numFmtId="0" fontId="62" fillId="0" borderId="20" xfId="5" applyFont="1" applyBorder="1" applyAlignment="1">
      <alignment horizontal="left"/>
    </xf>
    <xf numFmtId="0" fontId="62" fillId="0" borderId="48" xfId="5" applyFont="1" applyBorder="1" applyAlignment="1">
      <alignment horizontal="left" vertical="center" wrapText="1"/>
    </xf>
    <xf numFmtId="0" fontId="62" fillId="0" borderId="20" xfId="5" applyFont="1" applyBorder="1" applyAlignment="1">
      <alignment horizontal="left" vertical="center" wrapText="1"/>
    </xf>
    <xf numFmtId="0" fontId="62" fillId="0" borderId="51" xfId="5" applyFont="1" applyBorder="1" applyAlignment="1">
      <alignment horizontal="left"/>
    </xf>
    <xf numFmtId="0" fontId="62" fillId="0" borderId="30" xfId="5" applyFont="1" applyBorder="1" applyAlignment="1">
      <alignment horizontal="left"/>
    </xf>
    <xf numFmtId="0" fontId="8" fillId="0" borderId="39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61" fillId="0" borderId="39" xfId="5" applyFont="1" applyBorder="1" applyAlignment="1">
      <alignment horizontal="left" vertical="center"/>
    </xf>
    <xf numFmtId="0" fontId="5" fillId="0" borderId="4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8" fillId="0" borderId="125" xfId="20" applyFont="1" applyFill="1" applyBorder="1" applyAlignment="1">
      <alignment horizontal="center" vertical="center" wrapText="1"/>
    </xf>
    <xf numFmtId="0" fontId="8" fillId="0" borderId="41" xfId="20" applyFont="1" applyFill="1" applyBorder="1" applyAlignment="1">
      <alignment horizontal="center" vertical="center" wrapText="1"/>
    </xf>
    <xf numFmtId="0" fontId="5" fillId="0" borderId="64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5" fillId="0" borderId="65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62" fillId="0" borderId="39" xfId="5" applyFont="1" applyBorder="1" applyAlignment="1">
      <alignment horizontal="left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9" fillId="12" borderId="45" xfId="20" applyFont="1" applyFill="1" applyBorder="1" applyAlignment="1">
      <alignment horizontal="center" vertical="center" wrapText="1"/>
    </xf>
    <xf numFmtId="0" fontId="9" fillId="12" borderId="14" xfId="20" applyFont="1" applyFill="1" applyBorder="1" applyAlignment="1">
      <alignment horizontal="center" vertical="center" wrapText="1"/>
    </xf>
    <xf numFmtId="0" fontId="8" fillId="4" borderId="10" xfId="4" applyFont="1" applyFill="1" applyBorder="1" applyAlignment="1">
      <alignment horizontal="center" vertical="center" wrapText="1"/>
    </xf>
    <xf numFmtId="0" fontId="8" fillId="4" borderId="102" xfId="4" applyFont="1" applyFill="1" applyBorder="1" applyAlignment="1">
      <alignment horizontal="center" vertical="center" wrapText="1"/>
    </xf>
    <xf numFmtId="0" fontId="57" fillId="0" borderId="51" xfId="25" applyFont="1" applyBorder="1" applyAlignment="1">
      <alignment horizontal="left" vertical="center"/>
    </xf>
    <xf numFmtId="0" fontId="57" fillId="0" borderId="30" xfId="25" applyFont="1" applyBorder="1" applyAlignment="1">
      <alignment horizontal="left" vertical="center"/>
    </xf>
    <xf numFmtId="0" fontId="57" fillId="0" borderId="58" xfId="25" applyFont="1" applyBorder="1" applyAlignment="1">
      <alignment horizontal="left" vertical="center" wrapText="1"/>
    </xf>
    <xf numFmtId="0" fontId="57" fillId="0" borderId="122" xfId="25" applyFont="1" applyBorder="1" applyAlignment="1">
      <alignment horizontal="left" vertical="center" wrapText="1"/>
    </xf>
    <xf numFmtId="49" fontId="20" fillId="0" borderId="0" xfId="2" applyNumberFormat="1" applyFont="1" applyFill="1" applyAlignment="1">
      <alignment horizontal="center" vertical="center"/>
    </xf>
    <xf numFmtId="0" fontId="8" fillId="0" borderId="64" xfId="32" applyFont="1" applyFill="1" applyBorder="1" applyAlignment="1">
      <alignment horizontal="center" vertical="center" wrapText="1"/>
    </xf>
    <xf numFmtId="0" fontId="8" fillId="0" borderId="38" xfId="32" applyFont="1" applyFill="1" applyBorder="1" applyAlignment="1">
      <alignment horizontal="center" vertical="center" wrapText="1"/>
    </xf>
    <xf numFmtId="4" fontId="8" fillId="0" borderId="10" xfId="4" applyNumberFormat="1" applyFont="1" applyFill="1" applyBorder="1" applyAlignment="1">
      <alignment horizontal="center" vertical="center" wrapText="1"/>
    </xf>
    <xf numFmtId="4" fontId="8" fillId="0" borderId="102" xfId="4" applyNumberFormat="1" applyFont="1" applyFill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2" xfId="2" applyFont="1" applyBorder="1" applyAlignment="1">
      <alignment horizontal="center" vertical="center"/>
    </xf>
    <xf numFmtId="0" fontId="8" fillId="0" borderId="73" xfId="32" applyFont="1" applyFill="1" applyBorder="1" applyAlignment="1">
      <alignment horizontal="center" vertical="center" wrapText="1"/>
    </xf>
    <xf numFmtId="0" fontId="8" fillId="0" borderId="13" xfId="32" applyFont="1" applyFill="1" applyBorder="1" applyAlignment="1">
      <alignment horizontal="center" vertical="center" wrapText="1"/>
    </xf>
    <xf numFmtId="49" fontId="19" fillId="6" borderId="0" xfId="2" applyNumberFormat="1" applyFont="1" applyFill="1" applyBorder="1" applyAlignment="1">
      <alignment horizontal="center"/>
    </xf>
    <xf numFmtId="0" fontId="8" fillId="0" borderId="55" xfId="20" applyFont="1" applyFill="1" applyBorder="1" applyAlignment="1">
      <alignment horizontal="center" vertical="center" wrapText="1"/>
    </xf>
    <xf numFmtId="0" fontId="8" fillId="0" borderId="34" xfId="20" applyFont="1" applyFill="1" applyBorder="1" applyAlignment="1">
      <alignment horizontal="center" vertical="center" wrapText="1"/>
    </xf>
    <xf numFmtId="4" fontId="8" fillId="0" borderId="36" xfId="4" applyNumberFormat="1" applyFont="1" applyFill="1" applyBorder="1" applyAlignment="1">
      <alignment horizontal="center" vertical="center" wrapText="1"/>
    </xf>
    <xf numFmtId="0" fontId="8" fillId="3" borderId="49" xfId="4" applyFont="1" applyFill="1" applyBorder="1" applyAlignment="1">
      <alignment horizontal="center" vertical="center" wrapText="1"/>
    </xf>
    <xf numFmtId="0" fontId="5" fillId="0" borderId="64" xfId="4" applyFont="1" applyFill="1" applyBorder="1" applyAlignment="1">
      <alignment horizontal="center" vertical="center"/>
    </xf>
    <xf numFmtId="0" fontId="5" fillId="0" borderId="37" xfId="4" applyFont="1" applyFill="1" applyBorder="1" applyAlignment="1">
      <alignment horizontal="center" vertical="center"/>
    </xf>
    <xf numFmtId="0" fontId="5" fillId="0" borderId="73" xfId="4" applyFont="1" applyFill="1" applyBorder="1" applyAlignment="1">
      <alignment horizontal="center" vertical="center"/>
    </xf>
    <xf numFmtId="0" fontId="5" fillId="0" borderId="34" xfId="4" applyFont="1" applyFill="1" applyBorder="1" applyAlignment="1">
      <alignment horizontal="center" vertical="center"/>
    </xf>
    <xf numFmtId="0" fontId="5" fillId="0" borderId="65" xfId="4" applyFont="1" applyFill="1" applyBorder="1" applyAlignment="1">
      <alignment horizontal="center" vertical="center"/>
    </xf>
    <xf numFmtId="0" fontId="5" fillId="0" borderId="33" xfId="4" applyFont="1" applyFill="1" applyBorder="1" applyAlignment="1">
      <alignment horizontal="center" vertical="center"/>
    </xf>
    <xf numFmtId="0" fontId="20" fillId="6" borderId="0" xfId="2" applyFont="1" applyFill="1" applyAlignment="1">
      <alignment horizontal="center" vertical="center"/>
    </xf>
    <xf numFmtId="49" fontId="19" fillId="5" borderId="0" xfId="2" applyNumberFormat="1" applyFont="1" applyFill="1" applyBorder="1" applyAlignment="1">
      <alignment horizontal="center" vertical="center"/>
    </xf>
  </cellXfs>
  <cellStyles count="41">
    <cellStyle name="Normální" xfId="0" builtinId="0"/>
    <cellStyle name="Normální 10" xfId="29" xr:uid="{00000000-0005-0000-0000-000001000000}"/>
    <cellStyle name="Normální 10 2" xfId="33" xr:uid="{00000000-0005-0000-0000-000002000000}"/>
    <cellStyle name="Normální 11 2" xfId="20" xr:uid="{00000000-0005-0000-0000-000003000000}"/>
    <cellStyle name="Normální 11 3" xfId="40" xr:uid="{9AA80252-280D-4073-8E6A-00D61A25BA26}"/>
    <cellStyle name="normální 2" xfId="1" xr:uid="{00000000-0005-0000-0000-000004000000}"/>
    <cellStyle name="normální 2 2" xfId="38" xr:uid="{00000000-0005-0000-0000-000005000000}"/>
    <cellStyle name="Normální 3" xfId="7" xr:uid="{00000000-0005-0000-0000-000006000000}"/>
    <cellStyle name="Normální 4" xfId="27" xr:uid="{00000000-0005-0000-0000-000007000000}"/>
    <cellStyle name="Normální 5" xfId="32" xr:uid="{00000000-0005-0000-0000-000008000000}"/>
    <cellStyle name="Normální 6" xfId="15" xr:uid="{00000000-0005-0000-0000-000009000000}"/>
    <cellStyle name="Normální 7" xfId="16" xr:uid="{00000000-0005-0000-0000-00000A000000}"/>
    <cellStyle name="Normální 8" xfId="17" xr:uid="{00000000-0005-0000-0000-00000B000000}"/>
    <cellStyle name="Normální 9" xfId="30" xr:uid="{00000000-0005-0000-0000-00000C000000}"/>
    <cellStyle name="normální_01 Sumář požad. odborů+návrh EO II. z 09-09-2009" xfId="8" xr:uid="{00000000-0005-0000-0000-00000D000000}"/>
    <cellStyle name="normální_01 Sumář požad. odborů+návrh EO II. z 09-09-2009 2" xfId="10" xr:uid="{00000000-0005-0000-0000-00000E000000}"/>
    <cellStyle name="normální_03 Podrobny_rozpis_rozpoctu_2010_Klíma" xfId="35" xr:uid="{00000000-0005-0000-0000-00000F000000}"/>
    <cellStyle name="normální_03. Ekonomický" xfId="13" xr:uid="{00000000-0005-0000-0000-000010000000}"/>
    <cellStyle name="normální_05 Návrh rozpočtu 2009 - tabulky" xfId="6" xr:uid="{00000000-0005-0000-0000-000011000000}"/>
    <cellStyle name="normální_05. Návrh rozpočtu 2009 - rozpis příjmů 2" xfId="5" xr:uid="{00000000-0005-0000-0000-000012000000}"/>
    <cellStyle name="normální_05. Návrh rozpočtu 2009 - rozpis příjmů 3" xfId="26" xr:uid="{00000000-0005-0000-0000-000013000000}"/>
    <cellStyle name="normální_05. Návrh rozpočtu 2009 - rozpis příjmů_03. Tabulková část 2013" xfId="39" xr:uid="{4D7C833E-9FC6-4D83-90E9-498851884469}"/>
    <cellStyle name="normální_07  Návrh rozpočtu 2010 - výdaje peněžních fondů" xfId="31" xr:uid="{00000000-0005-0000-0000-000014000000}"/>
    <cellStyle name="normální_2. čtení rozpočtu 2006 - příjmy" xfId="18" xr:uid="{00000000-0005-0000-0000-000015000000}"/>
    <cellStyle name="normální_2. Rozpočet 2007 - tabulky" xfId="25" xr:uid="{00000000-0005-0000-0000-000016000000}"/>
    <cellStyle name="normální_Rozpis výdajů 03 bez PO" xfId="2" xr:uid="{00000000-0005-0000-0000-000017000000}"/>
    <cellStyle name="normální_Rozpis výdajů 03 bez PO 2" xfId="9" xr:uid="{00000000-0005-0000-0000-000018000000}"/>
    <cellStyle name="normální_Rozpis výdajů 03 bez PO 2 2" xfId="21" xr:uid="{00000000-0005-0000-0000-000019000000}"/>
    <cellStyle name="normální_Rozpis výdajů 03 bez PO 2 2 2" xfId="37" xr:uid="{00000000-0005-0000-0000-00001A000000}"/>
    <cellStyle name="normální_Rozpis výdajů 03 bez PO 3" xfId="19" xr:uid="{00000000-0005-0000-0000-00001B000000}"/>
    <cellStyle name="normální_Rozpis výdajů 03 bez PO_02 - ORREP" xfId="11" xr:uid="{00000000-0005-0000-0000-00001C000000}"/>
    <cellStyle name="normální_Rozpis výdajů 03 bez PO_03 Podrobny_rozpis_rozpoctu_2010_Klíma" xfId="36" xr:uid="{00000000-0005-0000-0000-00001D000000}"/>
    <cellStyle name="normální_Rozpis výdajů 03 bez PO_03. Ekonomický" xfId="12" xr:uid="{00000000-0005-0000-0000-00001E000000}"/>
    <cellStyle name="normální_Rozpis výdajů 03 bez PO_04 - OSMTVS" xfId="23" xr:uid="{00000000-0005-0000-0000-00001F000000}"/>
    <cellStyle name="normální_Rozpis výdajů 03 bez PO_07  Návrh rozpočtu 2010 - výdaje peněžních fondů" xfId="3" xr:uid="{00000000-0005-0000-0000-000020000000}"/>
    <cellStyle name="normální_Rozpis výdajů 03 bez PO_07  Návrh rozpočtu 2010 - výdaje peněžních fondů 2" xfId="4" xr:uid="{00000000-0005-0000-0000-000021000000}"/>
    <cellStyle name="normální_Rozpis výdajů 03 bez PO_UR 2008 1-168 tisk" xfId="14" xr:uid="{00000000-0005-0000-0000-000022000000}"/>
    <cellStyle name="normální_Rozpočet 2004 (ZK)" xfId="24" xr:uid="{00000000-0005-0000-0000-000023000000}"/>
    <cellStyle name="normální_Rozpočet 2005 (ZK)" xfId="28" xr:uid="{00000000-0005-0000-0000-000024000000}"/>
    <cellStyle name="normální_Rozpočet 2005 (ZK) 2" xfId="34" xr:uid="{00000000-0005-0000-0000-000025000000}"/>
    <cellStyle name="normální_Rozpočet 2005 (ZK)_04 - OSMTVS" xfId="22" xr:uid="{00000000-0005-0000-0000-000026000000}"/>
  </cellStyles>
  <dxfs count="34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FFFF"/>
      <color rgb="FF0000FF"/>
      <color rgb="FFFFFF99"/>
      <color rgb="FFFFCC99"/>
      <color rgb="FFFF99CC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>
          <a:extLst>
            <a:ext uri="{FF2B5EF4-FFF2-40B4-BE49-F238E27FC236}">
              <a16:creationId xmlns:a16="http://schemas.microsoft.com/office/drawing/2014/main" id="{C7249D59-FD70-42BB-B76C-CAE3E98B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95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8867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102</xdr:row>
      <xdr:rowOff>0</xdr:rowOff>
    </xdr:from>
    <xdr:to>
      <xdr:col>2</xdr:col>
      <xdr:colOff>133350</xdr:colOff>
      <xdr:row>102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3754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151</xdr:row>
      <xdr:rowOff>0</xdr:rowOff>
    </xdr:from>
    <xdr:to>
      <xdr:col>2</xdr:col>
      <xdr:colOff>133350</xdr:colOff>
      <xdr:row>151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151</xdr:row>
      <xdr:rowOff>0</xdr:rowOff>
    </xdr:from>
    <xdr:to>
      <xdr:col>2</xdr:col>
      <xdr:colOff>133350</xdr:colOff>
      <xdr:row>151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143</xdr:row>
      <xdr:rowOff>0</xdr:rowOff>
    </xdr:from>
    <xdr:to>
      <xdr:col>2</xdr:col>
      <xdr:colOff>133350</xdr:colOff>
      <xdr:row>143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24907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74</xdr:row>
      <xdr:rowOff>0</xdr:rowOff>
    </xdr:from>
    <xdr:to>
      <xdr:col>2</xdr:col>
      <xdr:colOff>133350</xdr:colOff>
      <xdr:row>74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895350" y="195986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25</xdr:row>
      <xdr:rowOff>0</xdr:rowOff>
    </xdr:from>
    <xdr:to>
      <xdr:col>2</xdr:col>
      <xdr:colOff>133350</xdr:colOff>
      <xdr:row>25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4362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942975" y="581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107</xdr:row>
      <xdr:rowOff>0</xdr:rowOff>
    </xdr:from>
    <xdr:to>
      <xdr:col>2</xdr:col>
      <xdr:colOff>133350</xdr:colOff>
      <xdr:row>107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1724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138</xdr:row>
      <xdr:rowOff>0</xdr:rowOff>
    </xdr:from>
    <xdr:to>
      <xdr:col>2</xdr:col>
      <xdr:colOff>133350</xdr:colOff>
      <xdr:row>138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942975" y="22098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97</xdr:row>
      <xdr:rowOff>0</xdr:rowOff>
    </xdr:from>
    <xdr:to>
      <xdr:col>2</xdr:col>
      <xdr:colOff>133350</xdr:colOff>
      <xdr:row>97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963930" y="198272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6486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59</xdr:row>
      <xdr:rowOff>0</xdr:rowOff>
    </xdr:from>
    <xdr:to>
      <xdr:col>2</xdr:col>
      <xdr:colOff>133350</xdr:colOff>
      <xdr:row>59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1158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74</xdr:row>
      <xdr:rowOff>0</xdr:rowOff>
    </xdr:from>
    <xdr:to>
      <xdr:col>2</xdr:col>
      <xdr:colOff>133350</xdr:colOff>
      <xdr:row>74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1542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0191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019175" y="2990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33</xdr:row>
      <xdr:rowOff>0</xdr:rowOff>
    </xdr:from>
    <xdr:to>
      <xdr:col>2</xdr:col>
      <xdr:colOff>133350</xdr:colOff>
      <xdr:row>33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38200" y="8124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49</xdr:row>
      <xdr:rowOff>0</xdr:rowOff>
    </xdr:from>
    <xdr:to>
      <xdr:col>2</xdr:col>
      <xdr:colOff>133350</xdr:colOff>
      <xdr:row>49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6562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762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52</xdr:row>
      <xdr:rowOff>0</xdr:rowOff>
    </xdr:from>
    <xdr:to>
      <xdr:col>2</xdr:col>
      <xdr:colOff>133350</xdr:colOff>
      <xdr:row>52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904875" y="9020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159</xdr:row>
      <xdr:rowOff>0</xdr:rowOff>
    </xdr:from>
    <xdr:to>
      <xdr:col>2</xdr:col>
      <xdr:colOff>133350</xdr:colOff>
      <xdr:row>159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904875" y="2231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120</xdr:row>
      <xdr:rowOff>0</xdr:rowOff>
    </xdr:from>
    <xdr:to>
      <xdr:col>2</xdr:col>
      <xdr:colOff>133350</xdr:colOff>
      <xdr:row>120</xdr:row>
      <xdr:rowOff>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904875" y="17878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3" name="Text Box 18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63</xdr:row>
      <xdr:rowOff>0</xdr:rowOff>
    </xdr:from>
    <xdr:to>
      <xdr:col>2</xdr:col>
      <xdr:colOff>133350</xdr:colOff>
      <xdr:row>63</xdr:row>
      <xdr:rowOff>0</xdr:rowOff>
    </xdr:to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5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0A68138F-7348-4401-8860-7B45BA33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142875</xdr:colOff>
      <xdr:row>4</xdr:row>
      <xdr:rowOff>76200</xdr:rowOff>
    </xdr:from>
    <xdr:to>
      <xdr:col>5</xdr:col>
      <xdr:colOff>485775</xdr:colOff>
      <xdr:row>15</xdr:row>
      <xdr:rowOff>95250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C726500D-33D0-4073-8937-92BE1B8A4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925830" y="11269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>
          <a:spLocks noChangeArrowheads="1"/>
        </xdr:cNvSpPr>
      </xdr:nvSpPr>
      <xdr:spPr bwMode="auto">
        <a:xfrm>
          <a:off x="904875" y="1570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39</xdr:row>
      <xdr:rowOff>0</xdr:rowOff>
    </xdr:from>
    <xdr:to>
      <xdr:col>2</xdr:col>
      <xdr:colOff>133350</xdr:colOff>
      <xdr:row>39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12601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A6F24E18-8C49-4C90-B889-076F50A54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4</xdr:row>
      <xdr:rowOff>76200</xdr:rowOff>
    </xdr:from>
    <xdr:to>
      <xdr:col>5</xdr:col>
      <xdr:colOff>466725</xdr:colOff>
      <xdr:row>15</xdr:row>
      <xdr:rowOff>95250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85CCFB06-24EA-466B-8EF4-30016B61A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3790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76300" y="7781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122</xdr:row>
      <xdr:rowOff>0</xdr:rowOff>
    </xdr:from>
    <xdr:to>
      <xdr:col>2</xdr:col>
      <xdr:colOff>133350</xdr:colOff>
      <xdr:row>122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876300" y="1838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147</xdr:row>
      <xdr:rowOff>0</xdr:rowOff>
    </xdr:from>
    <xdr:to>
      <xdr:col>2</xdr:col>
      <xdr:colOff>133350</xdr:colOff>
      <xdr:row>147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876300" y="2298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168</xdr:row>
      <xdr:rowOff>0</xdr:rowOff>
    </xdr:from>
    <xdr:to>
      <xdr:col>2</xdr:col>
      <xdr:colOff>133350</xdr:colOff>
      <xdr:row>168</xdr:row>
      <xdr:rowOff>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76300" y="26612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112</xdr:row>
      <xdr:rowOff>0</xdr:rowOff>
    </xdr:from>
    <xdr:to>
      <xdr:col>2</xdr:col>
      <xdr:colOff>133350</xdr:colOff>
      <xdr:row>112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895350" y="231724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58</xdr:row>
      <xdr:rowOff>0</xdr:rowOff>
    </xdr:from>
    <xdr:to>
      <xdr:col>2</xdr:col>
      <xdr:colOff>133350</xdr:colOff>
      <xdr:row>58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14400" y="10934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58</xdr:row>
      <xdr:rowOff>0</xdr:rowOff>
    </xdr:from>
    <xdr:to>
      <xdr:col>2</xdr:col>
      <xdr:colOff>133350</xdr:colOff>
      <xdr:row>58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10934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38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505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81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7496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7496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106</xdr:row>
      <xdr:rowOff>0</xdr:rowOff>
    </xdr:from>
    <xdr:to>
      <xdr:col>2</xdr:col>
      <xdr:colOff>133350</xdr:colOff>
      <xdr:row>106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9678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162</xdr:row>
      <xdr:rowOff>0</xdr:rowOff>
    </xdr:from>
    <xdr:to>
      <xdr:col>2</xdr:col>
      <xdr:colOff>133350</xdr:colOff>
      <xdr:row>162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24898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213</xdr:row>
      <xdr:rowOff>0</xdr:rowOff>
    </xdr:from>
    <xdr:to>
      <xdr:col>2</xdr:col>
      <xdr:colOff>133350</xdr:colOff>
      <xdr:row>213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38719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226</xdr:row>
      <xdr:rowOff>0</xdr:rowOff>
    </xdr:from>
    <xdr:to>
      <xdr:col>2</xdr:col>
      <xdr:colOff>133350</xdr:colOff>
      <xdr:row>226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42310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226</xdr:row>
      <xdr:rowOff>0</xdr:rowOff>
    </xdr:from>
    <xdr:to>
      <xdr:col>2</xdr:col>
      <xdr:colOff>133350</xdr:colOff>
      <xdr:row>226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42310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0" name="Text Box 4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396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133</xdr:row>
      <xdr:rowOff>0</xdr:rowOff>
    </xdr:from>
    <xdr:to>
      <xdr:col>2</xdr:col>
      <xdr:colOff>133350</xdr:colOff>
      <xdr:row>133</xdr:row>
      <xdr:rowOff>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902970" y="270967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704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9048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69</xdr:row>
      <xdr:rowOff>0</xdr:rowOff>
    </xdr:from>
    <xdr:to>
      <xdr:col>2</xdr:col>
      <xdr:colOff>133350</xdr:colOff>
      <xdr:row>69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1342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104</xdr:row>
      <xdr:rowOff>0</xdr:rowOff>
    </xdr:from>
    <xdr:to>
      <xdr:col>2</xdr:col>
      <xdr:colOff>133350</xdr:colOff>
      <xdr:row>104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902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69</xdr:row>
      <xdr:rowOff>0</xdr:rowOff>
    </xdr:from>
    <xdr:to>
      <xdr:col>2</xdr:col>
      <xdr:colOff>133350</xdr:colOff>
      <xdr:row>69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1342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104</xdr:row>
      <xdr:rowOff>0</xdr:rowOff>
    </xdr:from>
    <xdr:to>
      <xdr:col>2</xdr:col>
      <xdr:colOff>133350</xdr:colOff>
      <xdr:row>104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1902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8" name="Text Box 40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3771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2739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2739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123</xdr:row>
      <xdr:rowOff>0</xdr:rowOff>
    </xdr:from>
    <xdr:to>
      <xdr:col>2</xdr:col>
      <xdr:colOff>133350</xdr:colOff>
      <xdr:row>123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2308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847725" y="6677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847725" y="8667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75</xdr:row>
      <xdr:rowOff>0</xdr:rowOff>
    </xdr:from>
    <xdr:to>
      <xdr:col>2</xdr:col>
      <xdr:colOff>133350</xdr:colOff>
      <xdr:row>75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847725" y="17497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90</xdr:row>
      <xdr:rowOff>0</xdr:rowOff>
    </xdr:from>
    <xdr:to>
      <xdr:col>2</xdr:col>
      <xdr:colOff>133350</xdr:colOff>
      <xdr:row>90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90</xdr:row>
      <xdr:rowOff>0</xdr:rowOff>
    </xdr:from>
    <xdr:to>
      <xdr:col>2</xdr:col>
      <xdr:colOff>133350</xdr:colOff>
      <xdr:row>90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847725" y="13020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9" name="Text Box 40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&#344;EZKUM%20HOSPODA&#344;EN&#205;%20MF\P&#345;ezkum%202020\1.d&#237;l&#269;&#237;%20p&#345;ezkoum&#225;n&#237;\II.%20Specifick&#225;%20&#269;&#225;st\1.%20Smluvn&#237;%20vztahy\P02%20P&#345;ezkum%20MF%20&#268;R%20LK%202020%20Po&#382;adovan&#233;%20podklady%20kompl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"/>
      <sheetName val="Kompl. (2)"/>
      <sheetName val="Kompl."/>
    </sheetNames>
    <sheetDataSet>
      <sheetData sheetId="0">
        <row r="52">
          <cell r="F52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033F6-987B-4102-A8CA-96E37580C539}">
  <sheetPr>
    <tabColor theme="0" tint="-4.9989318521683403E-2"/>
  </sheetPr>
  <dimension ref="A1:J39"/>
  <sheetViews>
    <sheetView tabSelected="1" zoomScaleNormal="100" workbookViewId="0">
      <selection activeCell="G1" sqref="G1:J1"/>
    </sheetView>
  </sheetViews>
  <sheetFormatPr defaultRowHeight="12.75" x14ac:dyDescent="0.2"/>
  <cols>
    <col min="1" max="5" width="9.140625" style="3064"/>
    <col min="6" max="6" width="9.85546875" style="3064" customWidth="1"/>
    <col min="7" max="261" width="9.140625" style="3064"/>
    <col min="262" max="262" width="9.85546875" style="3064" customWidth="1"/>
    <col min="263" max="517" width="9.140625" style="3064"/>
    <col min="518" max="518" width="9.85546875" style="3064" customWidth="1"/>
    <col min="519" max="773" width="9.140625" style="3064"/>
    <col min="774" max="774" width="9.85546875" style="3064" customWidth="1"/>
    <col min="775" max="1029" width="9.140625" style="3064"/>
    <col min="1030" max="1030" width="9.85546875" style="3064" customWidth="1"/>
    <col min="1031" max="1285" width="9.140625" style="3064"/>
    <col min="1286" max="1286" width="9.85546875" style="3064" customWidth="1"/>
    <col min="1287" max="1541" width="9.140625" style="3064"/>
    <col min="1542" max="1542" width="9.85546875" style="3064" customWidth="1"/>
    <col min="1543" max="1797" width="9.140625" style="3064"/>
    <col min="1798" max="1798" width="9.85546875" style="3064" customWidth="1"/>
    <col min="1799" max="2053" width="9.140625" style="3064"/>
    <col min="2054" max="2054" width="9.85546875" style="3064" customWidth="1"/>
    <col min="2055" max="2309" width="9.140625" style="3064"/>
    <col min="2310" max="2310" width="9.85546875" style="3064" customWidth="1"/>
    <col min="2311" max="2565" width="9.140625" style="3064"/>
    <col min="2566" max="2566" width="9.85546875" style="3064" customWidth="1"/>
    <col min="2567" max="2821" width="9.140625" style="3064"/>
    <col min="2822" max="2822" width="9.85546875" style="3064" customWidth="1"/>
    <col min="2823" max="3077" width="9.140625" style="3064"/>
    <col min="3078" max="3078" width="9.85546875" style="3064" customWidth="1"/>
    <col min="3079" max="3333" width="9.140625" style="3064"/>
    <col min="3334" max="3334" width="9.85546875" style="3064" customWidth="1"/>
    <col min="3335" max="3589" width="9.140625" style="3064"/>
    <col min="3590" max="3590" width="9.85546875" style="3064" customWidth="1"/>
    <col min="3591" max="3845" width="9.140625" style="3064"/>
    <col min="3846" max="3846" width="9.85546875" style="3064" customWidth="1"/>
    <col min="3847" max="4101" width="9.140625" style="3064"/>
    <col min="4102" max="4102" width="9.85546875" style="3064" customWidth="1"/>
    <col min="4103" max="4357" width="9.140625" style="3064"/>
    <col min="4358" max="4358" width="9.85546875" style="3064" customWidth="1"/>
    <col min="4359" max="4613" width="9.140625" style="3064"/>
    <col min="4614" max="4614" width="9.85546875" style="3064" customWidth="1"/>
    <col min="4615" max="4869" width="9.140625" style="3064"/>
    <col min="4870" max="4870" width="9.85546875" style="3064" customWidth="1"/>
    <col min="4871" max="5125" width="9.140625" style="3064"/>
    <col min="5126" max="5126" width="9.85546875" style="3064" customWidth="1"/>
    <col min="5127" max="5381" width="9.140625" style="3064"/>
    <col min="5382" max="5382" width="9.85546875" style="3064" customWidth="1"/>
    <col min="5383" max="5637" width="9.140625" style="3064"/>
    <col min="5638" max="5638" width="9.85546875" style="3064" customWidth="1"/>
    <col min="5639" max="5893" width="9.140625" style="3064"/>
    <col min="5894" max="5894" width="9.85546875" style="3064" customWidth="1"/>
    <col min="5895" max="6149" width="9.140625" style="3064"/>
    <col min="6150" max="6150" width="9.85546875" style="3064" customWidth="1"/>
    <col min="6151" max="6405" width="9.140625" style="3064"/>
    <col min="6406" max="6406" width="9.85546875" style="3064" customWidth="1"/>
    <col min="6407" max="6661" width="9.140625" style="3064"/>
    <col min="6662" max="6662" width="9.85546875" style="3064" customWidth="1"/>
    <col min="6663" max="6917" width="9.140625" style="3064"/>
    <col min="6918" max="6918" width="9.85546875" style="3064" customWidth="1"/>
    <col min="6919" max="7173" width="9.140625" style="3064"/>
    <col min="7174" max="7174" width="9.85546875" style="3064" customWidth="1"/>
    <col min="7175" max="7429" width="9.140625" style="3064"/>
    <col min="7430" max="7430" width="9.85546875" style="3064" customWidth="1"/>
    <col min="7431" max="7685" width="9.140625" style="3064"/>
    <col min="7686" max="7686" width="9.85546875" style="3064" customWidth="1"/>
    <col min="7687" max="7941" width="9.140625" style="3064"/>
    <col min="7942" max="7942" width="9.85546875" style="3064" customWidth="1"/>
    <col min="7943" max="8197" width="9.140625" style="3064"/>
    <col min="8198" max="8198" width="9.85546875" style="3064" customWidth="1"/>
    <col min="8199" max="8453" width="9.140625" style="3064"/>
    <col min="8454" max="8454" width="9.85546875" style="3064" customWidth="1"/>
    <col min="8455" max="8709" width="9.140625" style="3064"/>
    <col min="8710" max="8710" width="9.85546875" style="3064" customWidth="1"/>
    <col min="8711" max="8965" width="9.140625" style="3064"/>
    <col min="8966" max="8966" width="9.85546875" style="3064" customWidth="1"/>
    <col min="8967" max="9221" width="9.140625" style="3064"/>
    <col min="9222" max="9222" width="9.85546875" style="3064" customWidth="1"/>
    <col min="9223" max="9477" width="9.140625" style="3064"/>
    <col min="9478" max="9478" width="9.85546875" style="3064" customWidth="1"/>
    <col min="9479" max="9733" width="9.140625" style="3064"/>
    <col min="9734" max="9734" width="9.85546875" style="3064" customWidth="1"/>
    <col min="9735" max="9989" width="9.140625" style="3064"/>
    <col min="9990" max="9990" width="9.85546875" style="3064" customWidth="1"/>
    <col min="9991" max="10245" width="9.140625" style="3064"/>
    <col min="10246" max="10246" width="9.85546875" style="3064" customWidth="1"/>
    <col min="10247" max="10501" width="9.140625" style="3064"/>
    <col min="10502" max="10502" width="9.85546875" style="3064" customWidth="1"/>
    <col min="10503" max="10757" width="9.140625" style="3064"/>
    <col min="10758" max="10758" width="9.85546875" style="3064" customWidth="1"/>
    <col min="10759" max="11013" width="9.140625" style="3064"/>
    <col min="11014" max="11014" width="9.85546875" style="3064" customWidth="1"/>
    <col min="11015" max="11269" width="9.140625" style="3064"/>
    <col min="11270" max="11270" width="9.85546875" style="3064" customWidth="1"/>
    <col min="11271" max="11525" width="9.140625" style="3064"/>
    <col min="11526" max="11526" width="9.85546875" style="3064" customWidth="1"/>
    <col min="11527" max="11781" width="9.140625" style="3064"/>
    <col min="11782" max="11782" width="9.85546875" style="3064" customWidth="1"/>
    <col min="11783" max="12037" width="9.140625" style="3064"/>
    <col min="12038" max="12038" width="9.85546875" style="3064" customWidth="1"/>
    <col min="12039" max="12293" width="9.140625" style="3064"/>
    <col min="12294" max="12294" width="9.85546875" style="3064" customWidth="1"/>
    <col min="12295" max="12549" width="9.140625" style="3064"/>
    <col min="12550" max="12550" width="9.85546875" style="3064" customWidth="1"/>
    <col min="12551" max="12805" width="9.140625" style="3064"/>
    <col min="12806" max="12806" width="9.85546875" style="3064" customWidth="1"/>
    <col min="12807" max="13061" width="9.140625" style="3064"/>
    <col min="13062" max="13062" width="9.85546875" style="3064" customWidth="1"/>
    <col min="13063" max="13317" width="9.140625" style="3064"/>
    <col min="13318" max="13318" width="9.85546875" style="3064" customWidth="1"/>
    <col min="13319" max="13573" width="9.140625" style="3064"/>
    <col min="13574" max="13574" width="9.85546875" style="3064" customWidth="1"/>
    <col min="13575" max="13829" width="9.140625" style="3064"/>
    <col min="13830" max="13830" width="9.85546875" style="3064" customWidth="1"/>
    <col min="13831" max="14085" width="9.140625" style="3064"/>
    <col min="14086" max="14086" width="9.85546875" style="3064" customWidth="1"/>
    <col min="14087" max="14341" width="9.140625" style="3064"/>
    <col min="14342" max="14342" width="9.85546875" style="3064" customWidth="1"/>
    <col min="14343" max="14597" width="9.140625" style="3064"/>
    <col min="14598" max="14598" width="9.85546875" style="3064" customWidth="1"/>
    <col min="14599" max="14853" width="9.140625" style="3064"/>
    <col min="14854" max="14854" width="9.85546875" style="3064" customWidth="1"/>
    <col min="14855" max="15109" width="9.140625" style="3064"/>
    <col min="15110" max="15110" width="9.85546875" style="3064" customWidth="1"/>
    <col min="15111" max="15365" width="9.140625" style="3064"/>
    <col min="15366" max="15366" width="9.85546875" style="3064" customWidth="1"/>
    <col min="15367" max="15621" width="9.140625" style="3064"/>
    <col min="15622" max="15622" width="9.85546875" style="3064" customWidth="1"/>
    <col min="15623" max="15877" width="9.140625" style="3064"/>
    <col min="15878" max="15878" width="9.85546875" style="3064" customWidth="1"/>
    <col min="15879" max="16133" width="9.140625" style="3064"/>
    <col min="16134" max="16134" width="9.85546875" style="3064" customWidth="1"/>
    <col min="16135" max="16384" width="9.140625" style="3064"/>
  </cols>
  <sheetData>
    <row r="1" spans="1:10" ht="19.5" customHeight="1" x14ac:dyDescent="0.2">
      <c r="G1" s="3376"/>
      <c r="H1" s="3376"/>
      <c r="I1" s="3376"/>
      <c r="J1" s="3376"/>
    </row>
    <row r="2" spans="1:10" ht="35.25" x14ac:dyDescent="0.5">
      <c r="A2" s="3377" t="s">
        <v>2349</v>
      </c>
      <c r="B2" s="3377"/>
      <c r="C2" s="3377"/>
      <c r="D2" s="3377"/>
      <c r="E2" s="3377"/>
      <c r="F2" s="3377"/>
      <c r="G2" s="3377"/>
      <c r="H2" s="3377"/>
      <c r="I2" s="3377"/>
      <c r="J2" s="3377"/>
    </row>
    <row r="3" spans="1:10" x14ac:dyDescent="0.2">
      <c r="A3" s="3065"/>
    </row>
    <row r="4" spans="1:10" x14ac:dyDescent="0.2">
      <c r="A4" s="3065"/>
    </row>
    <row r="6" spans="1:10" x14ac:dyDescent="0.2">
      <c r="A6" s="3065"/>
    </row>
    <row r="7" spans="1:10" ht="25.5" x14ac:dyDescent="0.35">
      <c r="A7" s="3066"/>
    </row>
    <row r="8" spans="1:10" ht="27.75" x14ac:dyDescent="0.4">
      <c r="A8" s="3067"/>
    </row>
    <row r="9" spans="1:10" ht="27.75" x14ac:dyDescent="0.4">
      <c r="A9" s="3067"/>
    </row>
    <row r="10" spans="1:10" ht="27.75" x14ac:dyDescent="0.4">
      <c r="A10" s="3067"/>
    </row>
    <row r="11" spans="1:10" ht="41.25" customHeight="1" x14ac:dyDescent="0.3">
      <c r="A11" s="3068"/>
    </row>
    <row r="12" spans="1:10" ht="41.25" customHeight="1" x14ac:dyDescent="0.3">
      <c r="A12" s="3068"/>
    </row>
    <row r="13" spans="1:10" ht="20.25" x14ac:dyDescent="0.3">
      <c r="A13" s="3068"/>
    </row>
    <row r="14" spans="1:10" ht="20.25" customHeight="1" x14ac:dyDescent="0.2">
      <c r="A14" s="3378" t="s">
        <v>2480</v>
      </c>
      <c r="B14" s="3378"/>
      <c r="C14" s="3378"/>
      <c r="D14" s="3378"/>
      <c r="E14" s="3378"/>
      <c r="F14" s="3378"/>
      <c r="G14" s="3378"/>
      <c r="H14" s="3378"/>
      <c r="I14" s="3378"/>
      <c r="J14" s="3378"/>
    </row>
    <row r="15" spans="1:10" ht="32.25" customHeight="1" x14ac:dyDescent="0.2">
      <c r="A15" s="3378"/>
      <c r="B15" s="3378"/>
      <c r="C15" s="3378"/>
      <c r="D15" s="3378"/>
      <c r="E15" s="3378"/>
      <c r="F15" s="3378"/>
      <c r="G15" s="3378"/>
      <c r="H15" s="3378"/>
      <c r="I15" s="3378"/>
      <c r="J15" s="3378"/>
    </row>
    <row r="16" spans="1:10" x14ac:dyDescent="0.2">
      <c r="A16" s="3065"/>
    </row>
    <row r="17" spans="1:9" ht="12.75" customHeight="1" x14ac:dyDescent="0.25">
      <c r="A17" s="3069"/>
      <c r="B17" s="3070"/>
      <c r="C17" s="3070"/>
      <c r="D17" s="3070"/>
      <c r="E17" s="3070"/>
      <c r="F17" s="3070"/>
      <c r="G17" s="3070"/>
      <c r="H17" s="3070"/>
      <c r="I17" s="3070"/>
    </row>
    <row r="18" spans="1:9" x14ac:dyDescent="0.2">
      <c r="A18" s="3071"/>
    </row>
    <row r="19" spans="1:9" x14ac:dyDescent="0.2">
      <c r="A19" s="3071"/>
    </row>
    <row r="20" spans="1:9" x14ac:dyDescent="0.2">
      <c r="A20" s="3071"/>
    </row>
    <row r="21" spans="1:9" x14ac:dyDescent="0.2">
      <c r="A21" s="3071"/>
    </row>
    <row r="22" spans="1:9" x14ac:dyDescent="0.2">
      <c r="A22" s="3071"/>
    </row>
    <row r="23" spans="1:9" x14ac:dyDescent="0.2">
      <c r="A23" s="3071"/>
    </row>
    <row r="24" spans="1:9" x14ac:dyDescent="0.2">
      <c r="A24" s="3071"/>
    </row>
    <row r="25" spans="1:9" x14ac:dyDescent="0.2">
      <c r="A25" s="3071"/>
    </row>
    <row r="26" spans="1:9" x14ac:dyDescent="0.2">
      <c r="A26" s="3071"/>
    </row>
    <row r="27" spans="1:9" x14ac:dyDescent="0.2">
      <c r="A27" s="3071"/>
    </row>
    <row r="28" spans="1:9" x14ac:dyDescent="0.2">
      <c r="A28" s="3071"/>
    </row>
    <row r="29" spans="1:9" x14ac:dyDescent="0.2">
      <c r="A29" s="3071"/>
    </row>
    <row r="30" spans="1:9" x14ac:dyDescent="0.2">
      <c r="A30" s="3071"/>
    </row>
    <row r="31" spans="1:9" x14ac:dyDescent="0.2">
      <c r="A31" s="3071"/>
    </row>
    <row r="32" spans="1:9" x14ac:dyDescent="0.2">
      <c r="A32" s="3071"/>
    </row>
    <row r="33" spans="1:10" x14ac:dyDescent="0.2">
      <c r="A33" s="3071"/>
    </row>
    <row r="34" spans="1:10" x14ac:dyDescent="0.2">
      <c r="A34" s="3071"/>
    </row>
    <row r="39" spans="1:10" x14ac:dyDescent="0.2">
      <c r="A39" s="3379" t="s">
        <v>2350</v>
      </c>
      <c r="B39" s="3379"/>
      <c r="C39" s="3379"/>
      <c r="D39" s="3379"/>
      <c r="E39" s="3379"/>
      <c r="F39" s="3379"/>
      <c r="G39" s="3379"/>
      <c r="H39" s="3379"/>
      <c r="I39" s="3379"/>
      <c r="J39" s="3379"/>
    </row>
  </sheetData>
  <mergeCells count="4">
    <mergeCell ref="G1:J1"/>
    <mergeCell ref="A2:J2"/>
    <mergeCell ref="A14:J15"/>
    <mergeCell ref="A39:J3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</sheetPr>
  <dimension ref="A1:P152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28515625" style="202" bestFit="1" customWidth="1"/>
    <col min="2" max="2" width="3.5703125" style="205" customWidth="1"/>
    <col min="3" max="3" width="12.42578125" style="202" bestFit="1" customWidth="1"/>
    <col min="4" max="4" width="36.28515625" style="202" customWidth="1"/>
    <col min="5" max="6" width="11" style="202" customWidth="1"/>
    <col min="7" max="7" width="13.42578125" style="202" customWidth="1"/>
    <col min="8" max="8" width="21.42578125" style="205" customWidth="1"/>
    <col min="9" max="9" width="11" style="202" bestFit="1" customWidth="1"/>
    <col min="10" max="10" width="43.42578125" style="203" customWidth="1"/>
    <col min="11" max="11" width="9.140625" style="203"/>
    <col min="12" max="12" width="21.5703125" style="203" customWidth="1"/>
    <col min="13" max="16384" width="9.140625" style="202"/>
  </cols>
  <sheetData>
    <row r="1" spans="1:13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472"/>
    </row>
    <row r="2" spans="1:13" ht="12.75" customHeight="1" x14ac:dyDescent="0.2">
      <c r="H2" s="206"/>
    </row>
    <row r="3" spans="1:13" s="4" customFormat="1" ht="15.75" x14ac:dyDescent="0.25">
      <c r="A3" s="3437" t="s">
        <v>117</v>
      </c>
      <c r="B3" s="3437"/>
      <c r="C3" s="3437"/>
      <c r="D3" s="3437"/>
      <c r="E3" s="3437"/>
      <c r="F3" s="3437"/>
      <c r="G3" s="3437"/>
      <c r="H3" s="96"/>
      <c r="J3" s="473"/>
      <c r="K3" s="473"/>
      <c r="L3" s="473"/>
    </row>
    <row r="4" spans="1:13" s="4" customFormat="1" ht="15.75" x14ac:dyDescent="0.25">
      <c r="B4" s="177"/>
      <c r="C4" s="177"/>
      <c r="D4" s="177"/>
      <c r="E4" s="177"/>
      <c r="F4" s="177"/>
      <c r="G4" s="177"/>
      <c r="H4" s="177"/>
      <c r="J4" s="473"/>
      <c r="K4" s="473"/>
      <c r="L4" s="473"/>
    </row>
    <row r="5" spans="1:13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J5" s="474"/>
      <c r="K5" s="474"/>
      <c r="L5" s="474"/>
    </row>
    <row r="6" spans="1:13" s="213" customFormat="1" ht="12" thickBot="1" x14ac:dyDescent="0.3">
      <c r="B6" s="214"/>
      <c r="C6" s="214"/>
      <c r="D6" s="214"/>
      <c r="E6" s="181" t="s">
        <v>110</v>
      </c>
      <c r="F6" s="182"/>
      <c r="G6" s="289"/>
      <c r="J6" s="216"/>
      <c r="K6" s="216"/>
      <c r="L6" s="216"/>
    </row>
    <row r="7" spans="1:13" s="218" customFormat="1" ht="12.75" customHeight="1" x14ac:dyDescent="0.25">
      <c r="B7" s="2601"/>
      <c r="C7" s="3464" t="s">
        <v>151</v>
      </c>
      <c r="D7" s="3466" t="s">
        <v>152</v>
      </c>
      <c r="E7" s="3468" t="s">
        <v>1803</v>
      </c>
      <c r="F7" s="91"/>
      <c r="G7" s="475"/>
      <c r="H7" s="475"/>
      <c r="I7" s="475"/>
      <c r="J7" s="476"/>
      <c r="K7" s="476"/>
      <c r="L7" s="477"/>
    </row>
    <row r="8" spans="1:13" s="213" customFormat="1" ht="12.75" customHeight="1" thickBot="1" x14ac:dyDescent="0.3">
      <c r="B8" s="2601"/>
      <c r="C8" s="3465"/>
      <c r="D8" s="3467"/>
      <c r="E8" s="3469"/>
      <c r="F8" s="91"/>
      <c r="G8" s="220"/>
      <c r="J8" s="216"/>
      <c r="K8" s="216"/>
      <c r="L8" s="216"/>
    </row>
    <row r="9" spans="1:13" s="213" customFormat="1" ht="12.75" customHeight="1" thickBot="1" x14ac:dyDescent="0.3">
      <c r="B9" s="183"/>
      <c r="C9" s="184" t="s">
        <v>333</v>
      </c>
      <c r="D9" s="185" t="s">
        <v>334</v>
      </c>
      <c r="E9" s="186">
        <f>SUM(E10:E13)</f>
        <v>81536.75</v>
      </c>
      <c r="F9" s="187"/>
      <c r="G9" s="217"/>
    </row>
    <row r="10" spans="1:13" s="222" customFormat="1" ht="12.75" customHeight="1" x14ac:dyDescent="0.2">
      <c r="B10" s="188"/>
      <c r="C10" s="193" t="s">
        <v>156</v>
      </c>
      <c r="D10" s="194" t="s">
        <v>157</v>
      </c>
      <c r="E10" s="195">
        <f>F20</f>
        <v>11000</v>
      </c>
      <c r="F10" s="192"/>
      <c r="G10" s="93"/>
      <c r="H10" s="478"/>
      <c r="I10" s="479"/>
      <c r="J10" s="221"/>
      <c r="K10" s="93"/>
      <c r="L10" s="480"/>
    </row>
    <row r="11" spans="1:13" s="222" customFormat="1" ht="12.75" customHeight="1" x14ac:dyDescent="0.2">
      <c r="B11" s="188"/>
      <c r="C11" s="193" t="s">
        <v>158</v>
      </c>
      <c r="D11" s="194" t="s">
        <v>159</v>
      </c>
      <c r="E11" s="196">
        <f>F58</f>
        <v>24356</v>
      </c>
      <c r="F11" s="192"/>
      <c r="G11" s="93"/>
      <c r="H11" s="478"/>
      <c r="I11" s="479"/>
      <c r="J11" s="221"/>
      <c r="K11" s="93"/>
      <c r="L11" s="480"/>
    </row>
    <row r="12" spans="1:13" s="222" customFormat="1" ht="12.75" customHeight="1" x14ac:dyDescent="0.2">
      <c r="B12" s="188"/>
      <c r="C12" s="193" t="s">
        <v>335</v>
      </c>
      <c r="D12" s="194" t="s">
        <v>1927</v>
      </c>
      <c r="E12" s="196">
        <f>F86</f>
        <v>13960.75</v>
      </c>
      <c r="F12" s="198"/>
      <c r="G12" s="93"/>
      <c r="H12" s="478"/>
      <c r="I12" s="479"/>
      <c r="J12" s="221"/>
      <c r="K12" s="93"/>
      <c r="L12" s="480"/>
    </row>
    <row r="13" spans="1:13" s="222" customFormat="1" ht="12.75" customHeight="1" thickBot="1" x14ac:dyDescent="0.25">
      <c r="B13" s="188"/>
      <c r="C13" s="2224" t="s">
        <v>162</v>
      </c>
      <c r="D13" s="2225" t="s">
        <v>1921</v>
      </c>
      <c r="E13" s="1904">
        <f>F142</f>
        <v>32220</v>
      </c>
      <c r="F13" s="198"/>
      <c r="G13" s="93"/>
      <c r="H13" s="478"/>
      <c r="I13" s="479"/>
      <c r="J13" s="221"/>
      <c r="K13" s="93"/>
      <c r="L13" s="481"/>
      <c r="M13" s="4"/>
    </row>
    <row r="14" spans="1:13" s="4" customFormat="1" ht="12.75" customHeight="1" x14ac:dyDescent="0.25">
      <c r="B14" s="199"/>
      <c r="C14" s="3"/>
      <c r="D14" s="3"/>
      <c r="E14" s="3"/>
      <c r="F14" s="3"/>
      <c r="H14" s="201"/>
      <c r="I14" s="202"/>
      <c r="J14" s="203"/>
      <c r="K14" s="203"/>
      <c r="L14" s="202"/>
      <c r="M14" s="202"/>
    </row>
    <row r="15" spans="1:13" s="4" customFormat="1" ht="12.75" customHeight="1" x14ac:dyDescent="0.25">
      <c r="B15" s="199"/>
      <c r="C15" s="3"/>
      <c r="D15" s="3"/>
      <c r="E15" s="3"/>
      <c r="F15" s="3"/>
      <c r="H15" s="201"/>
      <c r="I15" s="202"/>
      <c r="J15" s="203"/>
      <c r="K15" s="203"/>
      <c r="L15" s="202"/>
      <c r="M15" s="202"/>
    </row>
    <row r="16" spans="1:13" ht="18.75" customHeight="1" x14ac:dyDescent="0.2">
      <c r="B16" s="201" t="s">
        <v>336</v>
      </c>
      <c r="C16" s="201"/>
      <c r="D16" s="201"/>
      <c r="E16" s="201"/>
      <c r="F16" s="201"/>
      <c r="G16" s="201"/>
      <c r="H16" s="289"/>
    </row>
    <row r="17" spans="1:15" ht="12.75" customHeight="1" thickBot="1" x14ac:dyDescent="0.25">
      <c r="B17" s="214"/>
      <c r="C17" s="214"/>
      <c r="D17" s="214"/>
      <c r="E17" s="288"/>
      <c r="F17" s="288"/>
      <c r="G17" s="182" t="s">
        <v>110</v>
      </c>
      <c r="H17" s="202"/>
      <c r="I17" s="203"/>
      <c r="L17" s="202"/>
    </row>
    <row r="18" spans="1:15" ht="12.75" customHeight="1" x14ac:dyDescent="0.2">
      <c r="A18" s="3496" t="s">
        <v>1801</v>
      </c>
      <c r="B18" s="3482" t="s">
        <v>318</v>
      </c>
      <c r="C18" s="3484" t="s">
        <v>337</v>
      </c>
      <c r="D18" s="3476" t="s">
        <v>200</v>
      </c>
      <c r="E18" s="3478" t="s">
        <v>1804</v>
      </c>
      <c r="F18" s="3468" t="s">
        <v>1800</v>
      </c>
      <c r="G18" s="3489" t="s">
        <v>167</v>
      </c>
      <c r="H18" s="202"/>
      <c r="I18" s="203"/>
      <c r="L18" s="202"/>
    </row>
    <row r="19" spans="1:15" ht="21" customHeight="1" thickBot="1" x14ac:dyDescent="0.25">
      <c r="A19" s="3497"/>
      <c r="B19" s="3498"/>
      <c r="C19" s="3493"/>
      <c r="D19" s="3477"/>
      <c r="E19" s="3479"/>
      <c r="F19" s="3469"/>
      <c r="G19" s="3490"/>
      <c r="H19" s="202"/>
      <c r="I19" s="348"/>
      <c r="L19" s="202"/>
    </row>
    <row r="20" spans="1:15" ht="15" customHeight="1" thickBot="1" x14ac:dyDescent="0.25">
      <c r="A20" s="482">
        <f>A21+A23+A25+A31+A34+A37+A39+A41+A43+A47+A51+A45</f>
        <v>8100.5</v>
      </c>
      <c r="B20" s="483" t="s">
        <v>2</v>
      </c>
      <c r="C20" s="484" t="s">
        <v>168</v>
      </c>
      <c r="D20" s="413" t="s">
        <v>169</v>
      </c>
      <c r="E20" s="485">
        <f>E21+E23+E25+E31+E34+E37+E39+E41+E43+E47+E51+E45</f>
        <v>11000</v>
      </c>
      <c r="F20" s="485">
        <f>F21+F23+F25+F31+F34+F37+F39+F41+F43+F47+F51+F45</f>
        <v>11000</v>
      </c>
      <c r="G20" s="486" t="s">
        <v>6</v>
      </c>
      <c r="H20" s="202"/>
      <c r="I20" s="203"/>
      <c r="L20" s="202"/>
    </row>
    <row r="21" spans="1:15" ht="12" customHeight="1" x14ac:dyDescent="0.2">
      <c r="A21" s="674">
        <f>SUM(A22:A22)</f>
        <v>100</v>
      </c>
      <c r="B21" s="487" t="s">
        <v>170</v>
      </c>
      <c r="C21" s="488" t="s">
        <v>6</v>
      </c>
      <c r="D21" s="489" t="s">
        <v>338</v>
      </c>
      <c r="E21" s="490">
        <f>SUM(E22:E22)</f>
        <v>150</v>
      </c>
      <c r="F21" s="491">
        <f>F22</f>
        <v>150</v>
      </c>
      <c r="G21" s="492"/>
      <c r="H21" s="202"/>
      <c r="I21" s="203"/>
      <c r="K21" s="493"/>
      <c r="L21" s="204"/>
      <c r="M21" s="204"/>
      <c r="N21" s="204"/>
    </row>
    <row r="22" spans="1:15" ht="12" customHeight="1" x14ac:dyDescent="0.25">
      <c r="A22" s="665">
        <v>100</v>
      </c>
      <c r="B22" s="495" t="s">
        <v>179</v>
      </c>
      <c r="C22" s="496" t="s">
        <v>339</v>
      </c>
      <c r="D22" s="497" t="s">
        <v>340</v>
      </c>
      <c r="E22" s="498">
        <v>150</v>
      </c>
      <c r="F22" s="499">
        <v>150</v>
      </c>
      <c r="G22" s="500"/>
      <c r="H22" s="203"/>
      <c r="I22" s="501"/>
      <c r="J22" s="501"/>
      <c r="K22" s="501"/>
      <c r="L22" s="502"/>
      <c r="M22" s="502"/>
      <c r="N22" s="502"/>
      <c r="O22" s="204"/>
    </row>
    <row r="23" spans="1:15" ht="12" customHeight="1" x14ac:dyDescent="0.25">
      <c r="A23" s="675">
        <f>SUM(A24:A24)</f>
        <v>150</v>
      </c>
      <c r="B23" s="503" t="s">
        <v>170</v>
      </c>
      <c r="C23" s="504" t="s">
        <v>6</v>
      </c>
      <c r="D23" s="505" t="s">
        <v>341</v>
      </c>
      <c r="E23" s="506">
        <f>SUM(E24:E24)</f>
        <v>150</v>
      </c>
      <c r="F23" s="507">
        <f>F24</f>
        <v>150</v>
      </c>
      <c r="G23" s="508"/>
      <c r="H23" s="202"/>
      <c r="I23" s="501"/>
      <c r="J23" s="501"/>
      <c r="K23" s="501"/>
      <c r="L23" s="502"/>
      <c r="M23" s="502"/>
      <c r="N23" s="502"/>
      <c r="O23" s="204"/>
    </row>
    <row r="24" spans="1:15" ht="12" customHeight="1" x14ac:dyDescent="0.25">
      <c r="A24" s="665">
        <v>150</v>
      </c>
      <c r="B24" s="509" t="s">
        <v>179</v>
      </c>
      <c r="C24" s="510" t="s">
        <v>342</v>
      </c>
      <c r="D24" s="511" t="s">
        <v>343</v>
      </c>
      <c r="E24" s="498">
        <v>150</v>
      </c>
      <c r="F24" s="499">
        <v>150</v>
      </c>
      <c r="G24" s="500"/>
      <c r="H24" s="202"/>
      <c r="I24" s="501"/>
      <c r="J24" s="501"/>
      <c r="K24" s="501"/>
      <c r="L24" s="512"/>
      <c r="M24" s="512"/>
      <c r="N24" s="512"/>
      <c r="O24" s="204"/>
    </row>
    <row r="25" spans="1:15" ht="12" customHeight="1" x14ac:dyDescent="0.25">
      <c r="A25" s="675">
        <f>SUM(A26:A30)</f>
        <v>1140</v>
      </c>
      <c r="B25" s="503" t="s">
        <v>170</v>
      </c>
      <c r="C25" s="504" t="s">
        <v>6</v>
      </c>
      <c r="D25" s="505" t="s">
        <v>344</v>
      </c>
      <c r="E25" s="506">
        <f>SUM(E26:E30)</f>
        <v>1390</v>
      </c>
      <c r="F25" s="507">
        <f>SUM(F26:F30)</f>
        <v>1390</v>
      </c>
      <c r="G25" s="513"/>
      <c r="H25" s="202"/>
      <c r="I25" s="501"/>
      <c r="J25" s="501"/>
      <c r="K25" s="501"/>
      <c r="L25" s="204"/>
      <c r="M25" s="204"/>
      <c r="N25" s="204"/>
      <c r="O25" s="204"/>
    </row>
    <row r="26" spans="1:15" ht="12" customHeight="1" x14ac:dyDescent="0.25">
      <c r="A26" s="665">
        <v>230</v>
      </c>
      <c r="B26" s="495" t="s">
        <v>179</v>
      </c>
      <c r="C26" s="496" t="s">
        <v>345</v>
      </c>
      <c r="D26" s="497" t="s">
        <v>346</v>
      </c>
      <c r="E26" s="498">
        <v>230</v>
      </c>
      <c r="F26" s="499">
        <v>230</v>
      </c>
      <c r="G26" s="514"/>
      <c r="H26" s="202"/>
      <c r="I26" s="501"/>
      <c r="J26" s="501"/>
      <c r="K26" s="501"/>
      <c r="L26" s="202"/>
      <c r="O26" s="204"/>
    </row>
    <row r="27" spans="1:15" ht="12" customHeight="1" x14ac:dyDescent="0.25">
      <c r="A27" s="665">
        <v>100</v>
      </c>
      <c r="B27" s="495" t="s">
        <v>179</v>
      </c>
      <c r="C27" s="496" t="s">
        <v>347</v>
      </c>
      <c r="D27" s="497" t="s">
        <v>348</v>
      </c>
      <c r="E27" s="498">
        <v>100</v>
      </c>
      <c r="F27" s="499">
        <v>100</v>
      </c>
      <c r="G27" s="514"/>
      <c r="H27" s="202"/>
      <c r="I27" s="501"/>
      <c r="J27" s="501"/>
      <c r="K27" s="501"/>
      <c r="L27" s="202"/>
    </row>
    <row r="28" spans="1:15" ht="12" customHeight="1" x14ac:dyDescent="0.25">
      <c r="A28" s="665">
        <v>310</v>
      </c>
      <c r="B28" s="495" t="s">
        <v>179</v>
      </c>
      <c r="C28" s="496" t="s">
        <v>349</v>
      </c>
      <c r="D28" s="497" t="s">
        <v>350</v>
      </c>
      <c r="E28" s="498">
        <v>310</v>
      </c>
      <c r="F28" s="499">
        <v>310</v>
      </c>
      <c r="G28" s="500"/>
      <c r="H28" s="202"/>
      <c r="I28" s="501"/>
      <c r="J28" s="501"/>
      <c r="K28" s="501"/>
      <c r="L28" s="202"/>
    </row>
    <row r="29" spans="1:15" ht="12" customHeight="1" x14ac:dyDescent="0.25">
      <c r="A29" s="665">
        <v>400</v>
      </c>
      <c r="B29" s="495" t="s">
        <v>179</v>
      </c>
      <c r="C29" s="496" t="s">
        <v>351</v>
      </c>
      <c r="D29" s="497" t="s">
        <v>352</v>
      </c>
      <c r="E29" s="498">
        <v>400</v>
      </c>
      <c r="F29" s="499">
        <v>400</v>
      </c>
      <c r="G29" s="500"/>
      <c r="H29" s="202"/>
      <c r="I29" s="501"/>
      <c r="J29" s="501"/>
      <c r="K29" s="501"/>
      <c r="L29" s="202"/>
    </row>
    <row r="30" spans="1:15" ht="12" customHeight="1" x14ac:dyDescent="0.25">
      <c r="A30" s="665">
        <v>100</v>
      </c>
      <c r="B30" s="509" t="s">
        <v>179</v>
      </c>
      <c r="C30" s="510" t="s">
        <v>353</v>
      </c>
      <c r="D30" s="497" t="s">
        <v>354</v>
      </c>
      <c r="E30" s="498">
        <v>350</v>
      </c>
      <c r="F30" s="499">
        <v>350</v>
      </c>
      <c r="G30" s="515"/>
      <c r="H30" s="202"/>
      <c r="I30" s="501"/>
      <c r="J30" s="501"/>
      <c r="K30" s="501"/>
      <c r="L30" s="202"/>
    </row>
    <row r="31" spans="1:15" ht="12" customHeight="1" x14ac:dyDescent="0.25">
      <c r="A31" s="675">
        <f>SUM(A32:A33)</f>
        <v>670</v>
      </c>
      <c r="B31" s="503" t="s">
        <v>170</v>
      </c>
      <c r="C31" s="504" t="s">
        <v>6</v>
      </c>
      <c r="D31" s="505" t="s">
        <v>355</v>
      </c>
      <c r="E31" s="506">
        <f>SUM(E32:E33)</f>
        <v>670</v>
      </c>
      <c r="F31" s="507">
        <f>SUM(F32:F33)</f>
        <v>653</v>
      </c>
      <c r="G31" s="516"/>
      <c r="H31" s="202"/>
      <c r="I31" s="501"/>
      <c r="J31" s="501"/>
      <c r="K31" s="501"/>
      <c r="L31" s="202"/>
    </row>
    <row r="32" spans="1:15" ht="12" customHeight="1" x14ac:dyDescent="0.25">
      <c r="A32" s="665">
        <v>200</v>
      </c>
      <c r="B32" s="509" t="s">
        <v>179</v>
      </c>
      <c r="C32" s="510" t="s">
        <v>356</v>
      </c>
      <c r="D32" s="497" t="s">
        <v>357</v>
      </c>
      <c r="E32" s="498">
        <v>200</v>
      </c>
      <c r="F32" s="499">
        <v>183</v>
      </c>
      <c r="G32" s="500"/>
      <c r="H32" s="202"/>
      <c r="I32" s="501"/>
      <c r="J32" s="501"/>
      <c r="K32" s="501"/>
      <c r="L32" s="202"/>
    </row>
    <row r="33" spans="1:14" ht="12" customHeight="1" x14ac:dyDescent="0.25">
      <c r="A33" s="665">
        <v>470</v>
      </c>
      <c r="B33" s="509" t="s">
        <v>179</v>
      </c>
      <c r="C33" s="510" t="s">
        <v>358</v>
      </c>
      <c r="D33" s="497" t="s">
        <v>359</v>
      </c>
      <c r="E33" s="498">
        <v>470</v>
      </c>
      <c r="F33" s="499">
        <v>470</v>
      </c>
      <c r="G33" s="517"/>
      <c r="H33" s="202"/>
      <c r="I33" s="501"/>
      <c r="J33" s="501"/>
      <c r="K33" s="501"/>
      <c r="L33" s="202"/>
    </row>
    <row r="34" spans="1:14" ht="12" customHeight="1" x14ac:dyDescent="0.25">
      <c r="A34" s="675">
        <f>SUM(A35:A36)</f>
        <v>400</v>
      </c>
      <c r="B34" s="503" t="s">
        <v>170</v>
      </c>
      <c r="C34" s="504" t="s">
        <v>6</v>
      </c>
      <c r="D34" s="505" t="s">
        <v>360</v>
      </c>
      <c r="E34" s="506">
        <f>SUM(E35:E36)</f>
        <v>400</v>
      </c>
      <c r="F34" s="507">
        <f>SUM(F35:F36)</f>
        <v>400</v>
      </c>
      <c r="G34" s="516"/>
      <c r="H34" s="347"/>
      <c r="I34" s="501"/>
      <c r="J34" s="501"/>
      <c r="K34" s="501"/>
      <c r="L34" s="347"/>
      <c r="M34" s="347"/>
      <c r="N34" s="347"/>
    </row>
    <row r="35" spans="1:14" s="347" customFormat="1" ht="12" customHeight="1" x14ac:dyDescent="0.25">
      <c r="A35" s="665">
        <v>150</v>
      </c>
      <c r="B35" s="495" t="s">
        <v>179</v>
      </c>
      <c r="C35" s="496" t="s">
        <v>361</v>
      </c>
      <c r="D35" s="497" t="s">
        <v>362</v>
      </c>
      <c r="E35" s="498">
        <v>150</v>
      </c>
      <c r="F35" s="499">
        <v>150</v>
      </c>
      <c r="G35" s="518"/>
      <c r="H35" s="202"/>
      <c r="I35" s="501"/>
      <c r="J35" s="501"/>
      <c r="K35" s="501"/>
      <c r="L35" s="202"/>
      <c r="M35" s="202"/>
      <c r="N35" s="202"/>
    </row>
    <row r="36" spans="1:14" ht="12" customHeight="1" x14ac:dyDescent="0.2">
      <c r="A36" s="665">
        <v>250</v>
      </c>
      <c r="B36" s="509" t="s">
        <v>179</v>
      </c>
      <c r="C36" s="510" t="s">
        <v>363</v>
      </c>
      <c r="D36" s="519" t="s">
        <v>119</v>
      </c>
      <c r="E36" s="498">
        <v>250</v>
      </c>
      <c r="F36" s="499">
        <v>250</v>
      </c>
      <c r="G36" s="500"/>
      <c r="H36" s="202"/>
      <c r="I36" s="203"/>
      <c r="L36" s="202"/>
    </row>
    <row r="37" spans="1:14" ht="12" customHeight="1" x14ac:dyDescent="0.2">
      <c r="A37" s="675">
        <f>SUM(A38:A38)</f>
        <v>250</v>
      </c>
      <c r="B37" s="503" t="s">
        <v>170</v>
      </c>
      <c r="C37" s="504" t="s">
        <v>6</v>
      </c>
      <c r="D37" s="505" t="s">
        <v>364</v>
      </c>
      <c r="E37" s="506">
        <f>SUM(E38:E38)</f>
        <v>300</v>
      </c>
      <c r="F37" s="507">
        <f>F38</f>
        <v>300</v>
      </c>
      <c r="G37" s="516"/>
      <c r="H37" s="202"/>
      <c r="I37" s="203"/>
      <c r="L37" s="202"/>
    </row>
    <row r="38" spans="1:14" ht="12" customHeight="1" x14ac:dyDescent="0.2">
      <c r="A38" s="665">
        <v>250</v>
      </c>
      <c r="B38" s="509" t="s">
        <v>179</v>
      </c>
      <c r="C38" s="510" t="s">
        <v>365</v>
      </c>
      <c r="D38" s="511" t="s">
        <v>366</v>
      </c>
      <c r="E38" s="498">
        <v>300</v>
      </c>
      <c r="F38" s="499">
        <v>300</v>
      </c>
      <c r="G38" s="517"/>
      <c r="H38" s="202"/>
      <c r="I38" s="203"/>
      <c r="L38" s="202"/>
    </row>
    <row r="39" spans="1:14" ht="12" customHeight="1" x14ac:dyDescent="0.2">
      <c r="A39" s="675">
        <f>SUM(A40:A40)</f>
        <v>600</v>
      </c>
      <c r="B39" s="503" t="s">
        <v>170</v>
      </c>
      <c r="C39" s="504" t="s">
        <v>6</v>
      </c>
      <c r="D39" s="505" t="s">
        <v>367</v>
      </c>
      <c r="E39" s="506">
        <f>SUM(E40:E40)</f>
        <v>600</v>
      </c>
      <c r="F39" s="507">
        <f>F40</f>
        <v>600</v>
      </c>
      <c r="G39" s="520"/>
      <c r="H39" s="202"/>
      <c r="I39" s="203"/>
      <c r="L39" s="202"/>
    </row>
    <row r="40" spans="1:14" ht="12" customHeight="1" x14ac:dyDescent="0.2">
      <c r="A40" s="665">
        <v>600</v>
      </c>
      <c r="B40" s="521" t="s">
        <v>179</v>
      </c>
      <c r="C40" s="522" t="s">
        <v>368</v>
      </c>
      <c r="D40" s="511" t="s">
        <v>369</v>
      </c>
      <c r="E40" s="498">
        <v>600</v>
      </c>
      <c r="F40" s="499">
        <v>600</v>
      </c>
      <c r="G40" s="523"/>
      <c r="H40" s="524"/>
    </row>
    <row r="41" spans="1:14" ht="12" customHeight="1" x14ac:dyDescent="0.2">
      <c r="A41" s="675">
        <f>A42</f>
        <v>70</v>
      </c>
      <c r="B41" s="503" t="s">
        <v>170</v>
      </c>
      <c r="C41" s="504" t="s">
        <v>6</v>
      </c>
      <c r="D41" s="505" t="s">
        <v>118</v>
      </c>
      <c r="E41" s="506">
        <f>E42</f>
        <v>100</v>
      </c>
      <c r="F41" s="507">
        <f>F42</f>
        <v>100</v>
      </c>
      <c r="G41" s="520"/>
      <c r="H41" s="524"/>
    </row>
    <row r="42" spans="1:14" ht="12" customHeight="1" x14ac:dyDescent="0.2">
      <c r="A42" s="665">
        <v>70</v>
      </c>
      <c r="B42" s="521" t="s">
        <v>179</v>
      </c>
      <c r="C42" s="522">
        <v>1792130000</v>
      </c>
      <c r="D42" s="511" t="s">
        <v>118</v>
      </c>
      <c r="E42" s="498">
        <v>100</v>
      </c>
      <c r="F42" s="499">
        <v>100</v>
      </c>
      <c r="G42" s="523"/>
      <c r="H42" s="524"/>
    </row>
    <row r="43" spans="1:14" ht="12" customHeight="1" x14ac:dyDescent="0.2">
      <c r="A43" s="675">
        <f>A44</f>
        <v>2000</v>
      </c>
      <c r="B43" s="503" t="s">
        <v>170</v>
      </c>
      <c r="C43" s="504" t="s">
        <v>6</v>
      </c>
      <c r="D43" s="505" t="s">
        <v>120</v>
      </c>
      <c r="E43" s="506">
        <f>E44</f>
        <v>3000</v>
      </c>
      <c r="F43" s="507">
        <f>F44</f>
        <v>3000</v>
      </c>
      <c r="G43" s="520"/>
      <c r="H43" s="524"/>
    </row>
    <row r="44" spans="1:14" ht="12" customHeight="1" x14ac:dyDescent="0.2">
      <c r="A44" s="665">
        <v>2000</v>
      </c>
      <c r="B44" s="521" t="s">
        <v>179</v>
      </c>
      <c r="C44" s="522" t="s">
        <v>370</v>
      </c>
      <c r="D44" s="511" t="s">
        <v>120</v>
      </c>
      <c r="E44" s="498">
        <v>3000</v>
      </c>
      <c r="F44" s="499">
        <v>3000</v>
      </c>
      <c r="G44" s="523"/>
      <c r="H44" s="524"/>
    </row>
    <row r="45" spans="1:14" ht="12" customHeight="1" x14ac:dyDescent="0.2">
      <c r="A45" s="675">
        <f>A46</f>
        <v>1500</v>
      </c>
      <c r="B45" s="503" t="s">
        <v>170</v>
      </c>
      <c r="C45" s="504" t="s">
        <v>6</v>
      </c>
      <c r="D45" s="505" t="s">
        <v>2040</v>
      </c>
      <c r="E45" s="506">
        <f>E46</f>
        <v>3000</v>
      </c>
      <c r="F45" s="507">
        <f>F46</f>
        <v>3000</v>
      </c>
      <c r="G45" s="520"/>
      <c r="H45" s="524"/>
    </row>
    <row r="46" spans="1:14" ht="12" customHeight="1" x14ac:dyDescent="0.2">
      <c r="A46" s="677">
        <v>1500</v>
      </c>
      <c r="B46" s="526" t="s">
        <v>179</v>
      </c>
      <c r="C46" s="527" t="s">
        <v>2039</v>
      </c>
      <c r="D46" s="528" t="s">
        <v>2040</v>
      </c>
      <c r="E46" s="529">
        <v>3000</v>
      </c>
      <c r="F46" s="530">
        <v>3000</v>
      </c>
      <c r="G46" s="531"/>
      <c r="H46" s="524"/>
    </row>
    <row r="47" spans="1:14" s="537" customFormat="1" ht="15" x14ac:dyDescent="0.25">
      <c r="A47" s="678">
        <f>SUM(A48:A50)</f>
        <v>420.5</v>
      </c>
      <c r="B47" s="2749" t="s">
        <v>170</v>
      </c>
      <c r="C47" s="532" t="s">
        <v>6</v>
      </c>
      <c r="D47" s="533" t="s">
        <v>371</v>
      </c>
      <c r="E47" s="534">
        <f>SUM(E48:E50)</f>
        <v>440</v>
      </c>
      <c r="F47" s="535">
        <f>SUM(F48:F50)</f>
        <v>457</v>
      </c>
      <c r="G47" s="536"/>
      <c r="I47" s="538"/>
      <c r="J47" s="538"/>
      <c r="K47" s="538"/>
    </row>
    <row r="48" spans="1:14" ht="12" customHeight="1" x14ac:dyDescent="0.2">
      <c r="A48" s="665">
        <v>300</v>
      </c>
      <c r="B48" s="539" t="s">
        <v>179</v>
      </c>
      <c r="C48" s="540" t="s">
        <v>372</v>
      </c>
      <c r="D48" s="519" t="s">
        <v>373</v>
      </c>
      <c r="E48" s="498">
        <v>300</v>
      </c>
      <c r="F48" s="499">
        <v>300</v>
      </c>
      <c r="G48" s="523"/>
      <c r="H48" s="524"/>
    </row>
    <row r="49" spans="1:14" ht="12" customHeight="1" x14ac:dyDescent="0.2">
      <c r="A49" s="676">
        <v>60.5</v>
      </c>
      <c r="B49" s="541" t="s">
        <v>179</v>
      </c>
      <c r="C49" s="540" t="s">
        <v>374</v>
      </c>
      <c r="D49" s="542" t="s">
        <v>121</v>
      </c>
      <c r="E49" s="525">
        <v>80</v>
      </c>
      <c r="F49" s="2946">
        <v>97</v>
      </c>
      <c r="G49" s="520"/>
      <c r="H49" s="524"/>
    </row>
    <row r="50" spans="1:14" ht="12" customHeight="1" x14ac:dyDescent="0.2">
      <c r="A50" s="679">
        <v>60</v>
      </c>
      <c r="B50" s="543" t="s">
        <v>179</v>
      </c>
      <c r="C50" s="544" t="s">
        <v>375</v>
      </c>
      <c r="D50" s="212" t="s">
        <v>122</v>
      </c>
      <c r="E50" s="545">
        <v>60</v>
      </c>
      <c r="F50" s="2947">
        <v>60</v>
      </c>
      <c r="G50" s="546"/>
      <c r="H50" s="524"/>
    </row>
    <row r="51" spans="1:14" ht="23.25" thickBot="1" x14ac:dyDescent="0.25">
      <c r="A51" s="680">
        <v>800</v>
      </c>
      <c r="B51" s="547" t="s">
        <v>170</v>
      </c>
      <c r="C51" s="681" t="s">
        <v>413</v>
      </c>
      <c r="D51" s="548" t="s">
        <v>376</v>
      </c>
      <c r="E51" s="549">
        <v>800</v>
      </c>
      <c r="F51" s="550">
        <v>800</v>
      </c>
      <c r="G51" s="551"/>
      <c r="H51" s="524"/>
    </row>
    <row r="52" spans="1:14" s="347" customFormat="1" ht="12.6" customHeight="1" x14ac:dyDescent="0.2">
      <c r="A52" s="552"/>
      <c r="B52" s="553"/>
      <c r="C52" s="2479"/>
      <c r="D52" s="554"/>
      <c r="E52" s="552"/>
      <c r="F52" s="552"/>
      <c r="G52" s="555"/>
      <c r="H52" s="2480"/>
      <c r="J52" s="348"/>
      <c r="K52" s="348"/>
      <c r="L52" s="348"/>
    </row>
    <row r="53" spans="1:14" s="347" customFormat="1" ht="12.6" customHeight="1" x14ac:dyDescent="0.2">
      <c r="A53" s="552"/>
      <c r="B53" s="553"/>
      <c r="C53" s="2479"/>
      <c r="D53" s="554"/>
      <c r="E53" s="552"/>
      <c r="F53" s="552"/>
      <c r="G53" s="555"/>
      <c r="H53" s="2480"/>
      <c r="J53" s="348"/>
      <c r="K53" s="348"/>
      <c r="L53" s="348"/>
    </row>
    <row r="54" spans="1:14" ht="18.75" customHeight="1" x14ac:dyDescent="0.2">
      <c r="B54" s="201" t="s">
        <v>377</v>
      </c>
      <c r="C54" s="179"/>
      <c r="D54" s="179"/>
      <c r="E54" s="179"/>
      <c r="F54" s="179"/>
      <c r="G54" s="179"/>
      <c r="H54" s="289"/>
    </row>
    <row r="55" spans="1:14" ht="12" thickBot="1" x14ac:dyDescent="0.25">
      <c r="B55" s="214"/>
      <c r="C55" s="214"/>
      <c r="D55" s="214"/>
      <c r="E55" s="288"/>
      <c r="F55" s="288"/>
      <c r="G55" s="182" t="s">
        <v>110</v>
      </c>
      <c r="H55" s="202"/>
      <c r="I55" s="203"/>
      <c r="L55" s="202"/>
    </row>
    <row r="56" spans="1:14" ht="11.25" customHeight="1" x14ac:dyDescent="0.2">
      <c r="A56" s="3472" t="s">
        <v>1801</v>
      </c>
      <c r="B56" s="3491" t="s">
        <v>318</v>
      </c>
      <c r="C56" s="3484" t="s">
        <v>378</v>
      </c>
      <c r="D56" s="3466" t="s">
        <v>292</v>
      </c>
      <c r="E56" s="3478" t="s">
        <v>1804</v>
      </c>
      <c r="F56" s="3494" t="s">
        <v>1800</v>
      </c>
      <c r="G56" s="3470" t="s">
        <v>167</v>
      </c>
      <c r="H56" s="202"/>
      <c r="I56" s="203"/>
      <c r="L56" s="202"/>
    </row>
    <row r="57" spans="1:14" ht="21" customHeight="1" thickBot="1" x14ac:dyDescent="0.25">
      <c r="A57" s="3473"/>
      <c r="B57" s="3492"/>
      <c r="C57" s="3493"/>
      <c r="D57" s="3467"/>
      <c r="E57" s="3479"/>
      <c r="F57" s="3495"/>
      <c r="G57" s="3471"/>
      <c r="H57" s="202"/>
      <c r="I57" s="203"/>
      <c r="L57" s="202"/>
    </row>
    <row r="58" spans="1:14" ht="15" customHeight="1" thickBot="1" x14ac:dyDescent="0.3">
      <c r="A58" s="557">
        <f>A59</f>
        <v>20516</v>
      </c>
      <c r="B58" s="558" t="s">
        <v>2</v>
      </c>
      <c r="C58" s="559" t="s">
        <v>168</v>
      </c>
      <c r="D58" s="560" t="s">
        <v>169</v>
      </c>
      <c r="E58" s="561">
        <f>E59</f>
        <v>24356</v>
      </c>
      <c r="F58" s="561">
        <v>24356</v>
      </c>
      <c r="G58" s="232" t="s">
        <v>6</v>
      </c>
      <c r="H58" s="202"/>
      <c r="I58" s="562"/>
      <c r="J58" s="562"/>
      <c r="K58" s="562"/>
      <c r="L58" s="202"/>
    </row>
    <row r="59" spans="1:14" ht="15" x14ac:dyDescent="0.25">
      <c r="A59" s="682">
        <f>SUM(A60:A79)</f>
        <v>20516</v>
      </c>
      <c r="B59" s="563" t="s">
        <v>2</v>
      </c>
      <c r="C59" s="564" t="s">
        <v>6</v>
      </c>
      <c r="D59" s="565" t="s">
        <v>344</v>
      </c>
      <c r="E59" s="566">
        <f>SUM(E60:E79)</f>
        <v>24356</v>
      </c>
      <c r="F59" s="2756">
        <f>SUM(F60:F79)</f>
        <v>24356</v>
      </c>
      <c r="G59" s="2760"/>
      <c r="H59" s="567"/>
      <c r="I59" s="568"/>
      <c r="J59" s="568"/>
      <c r="K59" s="568"/>
      <c r="L59" s="567"/>
      <c r="M59" s="567"/>
      <c r="N59" s="567"/>
    </row>
    <row r="60" spans="1:14" ht="12" customHeight="1" x14ac:dyDescent="0.25">
      <c r="A60" s="683">
        <v>17400</v>
      </c>
      <c r="B60" s="569" t="s">
        <v>2</v>
      </c>
      <c r="C60" s="570">
        <v>1744000000</v>
      </c>
      <c r="D60" s="571" t="s">
        <v>123</v>
      </c>
      <c r="E60" s="572">
        <v>17400</v>
      </c>
      <c r="F60" s="2757">
        <v>17400</v>
      </c>
      <c r="G60" s="2761"/>
      <c r="H60" s="573"/>
      <c r="I60" s="562"/>
      <c r="J60" s="562"/>
      <c r="K60" s="562"/>
    </row>
    <row r="61" spans="1:14" s="567" customFormat="1" ht="11.25" customHeight="1" x14ac:dyDescent="0.25">
      <c r="A61" s="683">
        <v>1100</v>
      </c>
      <c r="B61" s="574" t="s">
        <v>2</v>
      </c>
      <c r="C61" s="570">
        <v>2700020000</v>
      </c>
      <c r="D61" s="571" t="s">
        <v>119</v>
      </c>
      <c r="E61" s="572">
        <v>1100</v>
      </c>
      <c r="F61" s="2757">
        <v>1100</v>
      </c>
      <c r="G61" s="1044"/>
      <c r="I61" s="568"/>
      <c r="J61" s="568"/>
      <c r="K61" s="568"/>
    </row>
    <row r="62" spans="1:14" s="567" customFormat="1" ht="11.25" customHeight="1" x14ac:dyDescent="0.25">
      <c r="A62" s="683">
        <v>410</v>
      </c>
      <c r="B62" s="574" t="s">
        <v>2</v>
      </c>
      <c r="C62" s="570">
        <v>2700030000</v>
      </c>
      <c r="D62" s="571" t="s">
        <v>379</v>
      </c>
      <c r="E62" s="572">
        <v>450</v>
      </c>
      <c r="F62" s="2757">
        <v>450</v>
      </c>
      <c r="G62" s="664"/>
      <c r="I62" s="568"/>
      <c r="J62" s="568"/>
      <c r="K62" s="568"/>
    </row>
    <row r="63" spans="1:14" ht="22.5" x14ac:dyDescent="0.25">
      <c r="A63" s="683">
        <v>400</v>
      </c>
      <c r="B63" s="569" t="s">
        <v>2</v>
      </c>
      <c r="C63" s="570">
        <v>2800050000</v>
      </c>
      <c r="D63" s="2435" t="s">
        <v>134</v>
      </c>
      <c r="E63" s="572">
        <v>200</v>
      </c>
      <c r="F63" s="2757">
        <v>200</v>
      </c>
      <c r="G63" s="2762"/>
      <c r="H63" s="573"/>
      <c r="I63" s="562"/>
      <c r="J63" s="562"/>
      <c r="K63" s="562"/>
    </row>
    <row r="64" spans="1:14" s="567" customFormat="1" ht="11.25" customHeight="1" x14ac:dyDescent="0.25">
      <c r="A64" s="2430">
        <v>120</v>
      </c>
      <c r="B64" s="1865" t="s">
        <v>2</v>
      </c>
      <c r="C64" s="2431">
        <v>2800080000</v>
      </c>
      <c r="D64" s="2432" t="s">
        <v>124</v>
      </c>
      <c r="E64" s="2433">
        <v>120</v>
      </c>
      <c r="F64" s="2758">
        <v>120</v>
      </c>
      <c r="G64" s="2763"/>
      <c r="I64" s="568"/>
      <c r="J64" s="568"/>
      <c r="K64" s="568"/>
    </row>
    <row r="65" spans="1:14" s="567" customFormat="1" ht="11.25" customHeight="1" x14ac:dyDescent="0.25">
      <c r="A65" s="683">
        <v>60</v>
      </c>
      <c r="B65" s="574" t="s">
        <v>2</v>
      </c>
      <c r="C65" s="570">
        <v>2800090000</v>
      </c>
      <c r="D65" s="571" t="s">
        <v>125</v>
      </c>
      <c r="E65" s="572">
        <v>60</v>
      </c>
      <c r="F65" s="2757">
        <v>60</v>
      </c>
      <c r="G65" s="664"/>
      <c r="I65" s="568"/>
      <c r="J65" s="568"/>
      <c r="K65" s="568"/>
    </row>
    <row r="66" spans="1:14" s="567" customFormat="1" ht="11.25" customHeight="1" x14ac:dyDescent="0.25">
      <c r="A66" s="683">
        <v>120</v>
      </c>
      <c r="B66" s="574" t="s">
        <v>2</v>
      </c>
      <c r="C66" s="570">
        <v>2800100000</v>
      </c>
      <c r="D66" s="571" t="s">
        <v>380</v>
      </c>
      <c r="E66" s="572">
        <v>120</v>
      </c>
      <c r="F66" s="2757">
        <v>120</v>
      </c>
      <c r="G66" s="664"/>
      <c r="I66" s="568"/>
      <c r="J66" s="568"/>
      <c r="K66" s="568"/>
    </row>
    <row r="67" spans="1:14" s="567" customFormat="1" ht="11.25" customHeight="1" x14ac:dyDescent="0.25">
      <c r="A67" s="683">
        <v>120</v>
      </c>
      <c r="B67" s="574" t="s">
        <v>2</v>
      </c>
      <c r="C67" s="570">
        <v>2800110000</v>
      </c>
      <c r="D67" s="571" t="s">
        <v>126</v>
      </c>
      <c r="E67" s="572">
        <v>120</v>
      </c>
      <c r="F67" s="2757">
        <v>120</v>
      </c>
      <c r="G67" s="664"/>
      <c r="I67" s="568"/>
      <c r="J67" s="568"/>
      <c r="K67" s="568"/>
    </row>
    <row r="68" spans="1:14" s="567" customFormat="1" ht="11.25" customHeight="1" x14ac:dyDescent="0.25">
      <c r="A68" s="2430">
        <v>60</v>
      </c>
      <c r="B68" s="1865" t="s">
        <v>2</v>
      </c>
      <c r="C68" s="2431">
        <v>2800120000</v>
      </c>
      <c r="D68" s="2432" t="s">
        <v>127</v>
      </c>
      <c r="E68" s="2433">
        <v>60</v>
      </c>
      <c r="F68" s="2758">
        <v>60</v>
      </c>
      <c r="G68" s="2763"/>
      <c r="I68" s="568"/>
      <c r="J68" s="568"/>
      <c r="K68" s="568"/>
    </row>
    <row r="69" spans="1:14" s="567" customFormat="1" ht="11.25" customHeight="1" x14ac:dyDescent="0.25">
      <c r="A69" s="683">
        <v>120</v>
      </c>
      <c r="B69" s="574" t="s">
        <v>2</v>
      </c>
      <c r="C69" s="570">
        <v>2800130000</v>
      </c>
      <c r="D69" s="571" t="s">
        <v>128</v>
      </c>
      <c r="E69" s="572">
        <v>120</v>
      </c>
      <c r="F69" s="2757">
        <v>120</v>
      </c>
      <c r="G69" s="664"/>
      <c r="I69" s="568"/>
      <c r="J69" s="568"/>
      <c r="K69" s="568"/>
    </row>
    <row r="70" spans="1:14" s="567" customFormat="1" ht="11.25" customHeight="1" x14ac:dyDescent="0.25">
      <c r="A70" s="683">
        <v>120</v>
      </c>
      <c r="B70" s="574" t="s">
        <v>2</v>
      </c>
      <c r="C70" s="570">
        <v>2800140000</v>
      </c>
      <c r="D70" s="571" t="s">
        <v>129</v>
      </c>
      <c r="E70" s="572">
        <v>120</v>
      </c>
      <c r="F70" s="2757">
        <v>120</v>
      </c>
      <c r="G70" s="664"/>
      <c r="I70" s="568"/>
      <c r="J70" s="568"/>
      <c r="K70" s="568"/>
    </row>
    <row r="71" spans="1:14" s="567" customFormat="1" ht="11.25" customHeight="1" x14ac:dyDescent="0.25">
      <c r="A71" s="683">
        <v>60</v>
      </c>
      <c r="B71" s="574" t="s">
        <v>2</v>
      </c>
      <c r="C71" s="570">
        <v>2800150000</v>
      </c>
      <c r="D71" s="571" t="s">
        <v>381</v>
      </c>
      <c r="E71" s="572">
        <v>60</v>
      </c>
      <c r="F71" s="2757">
        <v>60</v>
      </c>
      <c r="G71" s="664"/>
      <c r="I71" s="568"/>
      <c r="J71" s="568"/>
      <c r="K71" s="568"/>
    </row>
    <row r="72" spans="1:14" s="567" customFormat="1" ht="11.25" customHeight="1" x14ac:dyDescent="0.25">
      <c r="A72" s="683">
        <v>120</v>
      </c>
      <c r="B72" s="574" t="s">
        <v>2</v>
      </c>
      <c r="C72" s="570">
        <v>2800160000</v>
      </c>
      <c r="D72" s="571" t="s">
        <v>130</v>
      </c>
      <c r="E72" s="572">
        <v>120</v>
      </c>
      <c r="F72" s="2757">
        <v>120</v>
      </c>
      <c r="G72" s="664"/>
      <c r="I72" s="576"/>
      <c r="J72" s="576"/>
      <c r="K72" s="576"/>
    </row>
    <row r="73" spans="1:14" s="567" customFormat="1" ht="11.25" customHeight="1" x14ac:dyDescent="0.25">
      <c r="A73" s="683">
        <v>20</v>
      </c>
      <c r="B73" s="574" t="s">
        <v>2</v>
      </c>
      <c r="C73" s="570">
        <v>2800190000</v>
      </c>
      <c r="D73" s="571" t="s">
        <v>131</v>
      </c>
      <c r="E73" s="572">
        <v>20</v>
      </c>
      <c r="F73" s="2757">
        <v>20</v>
      </c>
      <c r="G73" s="664"/>
      <c r="I73" s="576"/>
      <c r="J73" s="576"/>
      <c r="K73" s="576"/>
    </row>
    <row r="74" spans="1:14" s="567" customFormat="1" ht="11.25" customHeight="1" x14ac:dyDescent="0.25">
      <c r="A74" s="683">
        <v>20</v>
      </c>
      <c r="B74" s="574" t="s">
        <v>2</v>
      </c>
      <c r="C74" s="570">
        <v>2800200000</v>
      </c>
      <c r="D74" s="571" t="s">
        <v>132</v>
      </c>
      <c r="E74" s="572">
        <v>20</v>
      </c>
      <c r="F74" s="2757">
        <v>20</v>
      </c>
      <c r="G74" s="2764"/>
      <c r="I74" s="576"/>
      <c r="J74" s="576"/>
      <c r="K74" s="576"/>
    </row>
    <row r="75" spans="1:14" s="567" customFormat="1" ht="11.25" customHeight="1" x14ac:dyDescent="0.25">
      <c r="A75" s="683">
        <v>200</v>
      </c>
      <c r="B75" s="569" t="s">
        <v>2</v>
      </c>
      <c r="C75" s="570">
        <v>2800220000</v>
      </c>
      <c r="D75" s="571" t="s">
        <v>133</v>
      </c>
      <c r="E75" s="572">
        <v>200</v>
      </c>
      <c r="F75" s="2757">
        <v>200</v>
      </c>
      <c r="G75" s="2762"/>
      <c r="H75" s="202"/>
      <c r="I75" s="562"/>
      <c r="J75" s="562"/>
      <c r="K75" s="562"/>
      <c r="L75" s="202"/>
      <c r="M75" s="202"/>
      <c r="N75" s="202"/>
    </row>
    <row r="76" spans="1:14" ht="11.25" customHeight="1" x14ac:dyDescent="0.25">
      <c r="A76" s="683">
        <v>30</v>
      </c>
      <c r="B76" s="569" t="s">
        <v>2</v>
      </c>
      <c r="C76" s="570">
        <v>2800240000</v>
      </c>
      <c r="D76" s="571" t="s">
        <v>122</v>
      </c>
      <c r="E76" s="572">
        <v>30</v>
      </c>
      <c r="F76" s="2757">
        <v>30</v>
      </c>
      <c r="G76" s="2762"/>
      <c r="H76" s="573"/>
      <c r="I76" s="562"/>
      <c r="J76" s="562"/>
      <c r="K76" s="562"/>
    </row>
    <row r="77" spans="1:14" ht="22.5" x14ac:dyDescent="0.25">
      <c r="A77" s="683">
        <v>36</v>
      </c>
      <c r="B77" s="569" t="s">
        <v>2</v>
      </c>
      <c r="C77" s="570">
        <v>2800770000</v>
      </c>
      <c r="D77" s="2435" t="s">
        <v>2041</v>
      </c>
      <c r="E77" s="572">
        <v>36</v>
      </c>
      <c r="F77" s="2757">
        <v>36</v>
      </c>
      <c r="G77" s="2762"/>
      <c r="H77" s="573"/>
      <c r="I77" s="562"/>
      <c r="J77" s="562"/>
      <c r="K77" s="562"/>
    </row>
    <row r="78" spans="1:14" ht="22.5" x14ac:dyDescent="0.25">
      <c r="A78" s="683">
        <v>0</v>
      </c>
      <c r="B78" s="569" t="s">
        <v>2</v>
      </c>
      <c r="C78" s="3345">
        <v>2800832001</v>
      </c>
      <c r="D78" s="3346" t="s">
        <v>2042</v>
      </c>
      <c r="E78" s="572">
        <v>1000</v>
      </c>
      <c r="F78" s="2757">
        <v>1000</v>
      </c>
      <c r="G78" s="2762"/>
      <c r="H78" s="573"/>
      <c r="I78" s="562"/>
      <c r="J78" s="562"/>
      <c r="K78" s="562"/>
    </row>
    <row r="79" spans="1:14" ht="23.25" thickBot="1" x14ac:dyDescent="0.3">
      <c r="A79" s="2750">
        <v>0</v>
      </c>
      <c r="B79" s="2751" t="s">
        <v>2</v>
      </c>
      <c r="C79" s="3347">
        <v>2701000000</v>
      </c>
      <c r="D79" s="3348" t="s">
        <v>2043</v>
      </c>
      <c r="E79" s="2752">
        <v>3000</v>
      </c>
      <c r="F79" s="2759">
        <v>3000</v>
      </c>
      <c r="G79" s="2765"/>
      <c r="H79" s="573"/>
      <c r="I79" s="562"/>
      <c r="J79" s="562"/>
      <c r="K79" s="562"/>
    </row>
    <row r="80" spans="1:14" ht="12.6" customHeight="1" x14ac:dyDescent="0.25">
      <c r="A80" s="578"/>
      <c r="B80" s="556"/>
      <c r="C80" s="579"/>
      <c r="D80" s="579"/>
      <c r="E80" s="580"/>
      <c r="F80" s="578"/>
      <c r="G80" s="573"/>
      <c r="H80" s="573"/>
      <c r="I80" s="562"/>
      <c r="J80" s="562"/>
      <c r="K80" s="562"/>
    </row>
    <row r="81" spans="1:16" ht="12.6" customHeight="1" x14ac:dyDescent="0.25">
      <c r="A81" s="578"/>
      <c r="B81" s="556"/>
      <c r="C81" s="579"/>
      <c r="D81" s="579"/>
      <c r="E81" s="580"/>
      <c r="F81" s="578"/>
      <c r="G81" s="573"/>
      <c r="H81" s="573"/>
      <c r="I81" s="562"/>
      <c r="J81" s="562"/>
      <c r="K81" s="562"/>
    </row>
    <row r="82" spans="1:16" ht="18.75" customHeight="1" x14ac:dyDescent="0.2">
      <c r="B82" s="581" t="s">
        <v>382</v>
      </c>
      <c r="C82" s="179"/>
      <c r="D82" s="179"/>
      <c r="E82" s="179"/>
      <c r="F82" s="179"/>
      <c r="G82" s="179"/>
      <c r="H82" s="582"/>
    </row>
    <row r="83" spans="1:16" ht="12" thickBot="1" x14ac:dyDescent="0.25">
      <c r="B83" s="214"/>
      <c r="C83" s="214"/>
      <c r="D83" s="214"/>
      <c r="E83" s="181"/>
      <c r="F83" s="181"/>
      <c r="G83" s="181" t="s">
        <v>110</v>
      </c>
      <c r="H83" s="202"/>
      <c r="I83" s="203"/>
      <c r="L83" s="202"/>
    </row>
    <row r="84" spans="1:16" ht="11.25" customHeight="1" x14ac:dyDescent="0.2">
      <c r="A84" s="3472" t="s">
        <v>1801</v>
      </c>
      <c r="B84" s="3499" t="s">
        <v>164</v>
      </c>
      <c r="C84" s="3501" t="s">
        <v>383</v>
      </c>
      <c r="D84" s="3466" t="s">
        <v>384</v>
      </c>
      <c r="E84" s="3478" t="s">
        <v>1804</v>
      </c>
      <c r="F84" s="3468" t="s">
        <v>1800</v>
      </c>
      <c r="G84" s="3489" t="s">
        <v>167</v>
      </c>
      <c r="H84" s="203"/>
      <c r="I84" s="203"/>
      <c r="L84" s="202"/>
    </row>
    <row r="85" spans="1:16" ht="21" customHeight="1" thickBot="1" x14ac:dyDescent="0.25">
      <c r="A85" s="3473"/>
      <c r="B85" s="3500"/>
      <c r="C85" s="3502"/>
      <c r="D85" s="3467"/>
      <c r="E85" s="3479"/>
      <c r="F85" s="3469"/>
      <c r="G85" s="3490"/>
      <c r="H85" s="202"/>
      <c r="I85" s="203"/>
      <c r="L85" s="202"/>
    </row>
    <row r="86" spans="1:16" ht="15" customHeight="1" thickBot="1" x14ac:dyDescent="0.25">
      <c r="A86" s="186">
        <f>SUM(A87:A136)</f>
        <v>7210.33</v>
      </c>
      <c r="B86" s="184" t="s">
        <v>2</v>
      </c>
      <c r="C86" s="583" t="s">
        <v>168</v>
      </c>
      <c r="D86" s="393" t="s">
        <v>169</v>
      </c>
      <c r="E86" s="186">
        <f>SUM(E87:E108)+SUM(E117:E136)</f>
        <v>13960.75</v>
      </c>
      <c r="F86" s="186">
        <v>13960.75</v>
      </c>
      <c r="G86" s="232" t="s">
        <v>6</v>
      </c>
      <c r="H86" s="202"/>
      <c r="I86" s="203"/>
      <c r="L86" s="202"/>
      <c r="P86" s="584"/>
    </row>
    <row r="87" spans="1:16" ht="22.5" x14ac:dyDescent="0.2">
      <c r="A87" s="585">
        <v>300</v>
      </c>
      <c r="B87" s="2770" t="s">
        <v>2</v>
      </c>
      <c r="C87" s="2771" t="s">
        <v>385</v>
      </c>
      <c r="D87" s="2772" t="s">
        <v>1436</v>
      </c>
      <c r="E87" s="586">
        <v>0</v>
      </c>
      <c r="F87" s="587">
        <v>0</v>
      </c>
      <c r="G87" s="2773"/>
      <c r="H87" s="202"/>
      <c r="I87" s="203"/>
      <c r="K87" s="312"/>
      <c r="L87" s="588"/>
      <c r="M87" s="588"/>
      <c r="N87" s="596"/>
      <c r="O87" s="597"/>
      <c r="P87" s="204"/>
    </row>
    <row r="88" spans="1:16" ht="22.5" x14ac:dyDescent="0.2">
      <c r="A88" s="589">
        <v>1400</v>
      </c>
      <c r="B88" s="590" t="s">
        <v>2</v>
      </c>
      <c r="C88" s="591" t="s">
        <v>2045</v>
      </c>
      <c r="D88" s="592" t="s">
        <v>2044</v>
      </c>
      <c r="E88" s="593">
        <v>319</v>
      </c>
      <c r="F88" s="594">
        <v>319</v>
      </c>
      <c r="G88" s="595"/>
      <c r="H88" s="202"/>
      <c r="I88" s="203"/>
      <c r="K88" s="312"/>
      <c r="L88" s="588"/>
      <c r="M88" s="588"/>
      <c r="N88" s="596"/>
      <c r="O88" s="597"/>
      <c r="P88" s="204"/>
    </row>
    <row r="89" spans="1:16" x14ac:dyDescent="0.2">
      <c r="A89" s="598">
        <v>192</v>
      </c>
      <c r="B89" s="599" t="s">
        <v>2</v>
      </c>
      <c r="C89" s="600" t="s">
        <v>386</v>
      </c>
      <c r="D89" s="601" t="s">
        <v>387</v>
      </c>
      <c r="E89" s="602">
        <v>600</v>
      </c>
      <c r="F89" s="603">
        <v>600</v>
      </c>
      <c r="G89" s="604"/>
      <c r="H89" s="202"/>
      <c r="I89" s="203"/>
      <c r="K89" s="312"/>
      <c r="L89" s="605"/>
      <c r="M89" s="605"/>
      <c r="N89" s="605"/>
      <c r="O89" s="597"/>
      <c r="P89" s="204"/>
    </row>
    <row r="90" spans="1:16" x14ac:dyDescent="0.2">
      <c r="A90" s="606">
        <v>408</v>
      </c>
      <c r="B90" s="599" t="s">
        <v>2</v>
      </c>
      <c r="C90" s="600" t="s">
        <v>386</v>
      </c>
      <c r="D90" s="607" t="s">
        <v>388</v>
      </c>
      <c r="E90" s="608"/>
      <c r="F90" s="609"/>
      <c r="G90" s="604"/>
      <c r="H90" s="202"/>
      <c r="I90" s="203"/>
      <c r="K90" s="312"/>
      <c r="L90" s="588"/>
      <c r="M90" s="588"/>
      <c r="N90" s="588"/>
      <c r="O90" s="610"/>
      <c r="P90" s="204"/>
    </row>
    <row r="91" spans="1:16" x14ac:dyDescent="0.2">
      <c r="A91" s="598">
        <v>192</v>
      </c>
      <c r="B91" s="611" t="s">
        <v>2</v>
      </c>
      <c r="C91" s="600" t="s">
        <v>389</v>
      </c>
      <c r="D91" s="607" t="s">
        <v>390</v>
      </c>
      <c r="E91" s="602">
        <v>600</v>
      </c>
      <c r="F91" s="603">
        <v>600</v>
      </c>
      <c r="G91" s="604"/>
      <c r="H91" s="202"/>
      <c r="I91" s="203"/>
      <c r="K91" s="312"/>
      <c r="L91" s="605"/>
      <c r="M91" s="605"/>
      <c r="N91" s="605"/>
      <c r="O91" s="597"/>
      <c r="P91" s="204"/>
    </row>
    <row r="92" spans="1:16" x14ac:dyDescent="0.2">
      <c r="A92" s="612">
        <v>408</v>
      </c>
      <c r="B92" s="590" t="s">
        <v>2</v>
      </c>
      <c r="C92" s="600" t="s">
        <v>389</v>
      </c>
      <c r="D92" s="613" t="s">
        <v>391</v>
      </c>
      <c r="E92" s="614"/>
      <c r="F92" s="615"/>
      <c r="G92" s="616"/>
      <c r="H92" s="202"/>
      <c r="I92" s="203"/>
      <c r="K92" s="493"/>
      <c r="L92" s="204"/>
      <c r="M92" s="617"/>
      <c r="N92" s="605"/>
      <c r="O92" s="610"/>
      <c r="P92" s="204"/>
    </row>
    <row r="93" spans="1:16" ht="22.5" x14ac:dyDescent="0.2">
      <c r="A93" s="598">
        <v>80</v>
      </c>
      <c r="B93" s="635" t="s">
        <v>2</v>
      </c>
      <c r="C93" s="688" t="s">
        <v>415</v>
      </c>
      <c r="D93" s="637" t="s">
        <v>1452</v>
      </c>
      <c r="E93" s="602">
        <v>50</v>
      </c>
      <c r="F93" s="603">
        <v>50</v>
      </c>
      <c r="G93" s="616"/>
      <c r="H93" s="202"/>
      <c r="I93" s="203"/>
      <c r="K93" s="493"/>
      <c r="L93" s="204"/>
      <c r="M93" s="617"/>
      <c r="N93" s="605"/>
      <c r="O93" s="610"/>
      <c r="P93" s="204"/>
    </row>
    <row r="94" spans="1:16" ht="22.5" x14ac:dyDescent="0.2">
      <c r="A94" s="638">
        <v>20</v>
      </c>
      <c r="B94" s="686" t="s">
        <v>2</v>
      </c>
      <c r="C94" s="688" t="s">
        <v>415</v>
      </c>
      <c r="D94" s="641" t="s">
        <v>1451</v>
      </c>
      <c r="E94" s="684"/>
      <c r="F94" s="642"/>
      <c r="G94" s="616"/>
      <c r="H94" s="202"/>
      <c r="I94" s="203"/>
      <c r="K94" s="493"/>
      <c r="L94" s="204"/>
      <c r="M94" s="617"/>
      <c r="N94" s="605"/>
      <c r="O94" s="610"/>
      <c r="P94" s="204"/>
    </row>
    <row r="95" spans="1:16" x14ac:dyDescent="0.2">
      <c r="A95" s="598">
        <v>74.63</v>
      </c>
      <c r="B95" s="618" t="s">
        <v>2</v>
      </c>
      <c r="C95" s="619" t="s">
        <v>392</v>
      </c>
      <c r="D95" s="380" t="s">
        <v>1437</v>
      </c>
      <c r="E95" s="602">
        <v>1000</v>
      </c>
      <c r="F95" s="603">
        <v>1000</v>
      </c>
      <c r="G95" s="514"/>
      <c r="H95" s="202"/>
      <c r="I95" s="203"/>
      <c r="K95" s="493"/>
      <c r="L95" s="204"/>
      <c r="M95" s="617"/>
      <c r="N95" s="605"/>
      <c r="O95" s="610"/>
      <c r="P95" s="204"/>
    </row>
    <row r="96" spans="1:16" x14ac:dyDescent="0.2">
      <c r="A96" s="606">
        <v>2125.37</v>
      </c>
      <c r="B96" s="618" t="s">
        <v>2</v>
      </c>
      <c r="C96" s="619" t="s">
        <v>392</v>
      </c>
      <c r="D96" s="380" t="s">
        <v>1438</v>
      </c>
      <c r="E96" s="608"/>
      <c r="F96" s="609"/>
      <c r="G96" s="514"/>
      <c r="H96" s="202"/>
      <c r="I96" s="203"/>
      <c r="K96" s="493"/>
      <c r="L96" s="204"/>
      <c r="M96" s="617"/>
      <c r="N96" s="605"/>
      <c r="O96" s="610"/>
      <c r="P96" s="204"/>
    </row>
    <row r="97" spans="1:16" x14ac:dyDescent="0.2">
      <c r="A97" s="598">
        <v>644.33000000000004</v>
      </c>
      <c r="B97" s="636" t="s">
        <v>2</v>
      </c>
      <c r="C97" s="619" t="s">
        <v>414</v>
      </c>
      <c r="D97" s="380" t="s">
        <v>1441</v>
      </c>
      <c r="E97" s="602">
        <v>0</v>
      </c>
      <c r="F97" s="603">
        <v>0</v>
      </c>
      <c r="G97" s="514"/>
      <c r="H97" s="202"/>
      <c r="I97" s="203"/>
      <c r="K97" s="493"/>
      <c r="L97" s="204"/>
      <c r="M97" s="617"/>
      <c r="N97" s="605"/>
      <c r="O97" s="204"/>
      <c r="P97" s="204"/>
    </row>
    <row r="98" spans="1:16" x14ac:dyDescent="0.2">
      <c r="A98" s="606"/>
      <c r="B98" s="636" t="s">
        <v>2</v>
      </c>
      <c r="C98" s="619" t="s">
        <v>414</v>
      </c>
      <c r="D98" s="380" t="s">
        <v>1442</v>
      </c>
      <c r="E98" s="608"/>
      <c r="F98" s="603"/>
      <c r="G98" s="514"/>
      <c r="H98" s="202"/>
      <c r="I98" s="203"/>
      <c r="K98" s="493"/>
      <c r="L98" s="204"/>
      <c r="M98" s="617"/>
      <c r="N98" s="605"/>
      <c r="O98" s="204"/>
      <c r="P98" s="204"/>
    </row>
    <row r="99" spans="1:16" ht="22.5" x14ac:dyDescent="0.2">
      <c r="A99" s="598">
        <v>802</v>
      </c>
      <c r="B99" s="636" t="s">
        <v>2</v>
      </c>
      <c r="C99" s="619" t="s">
        <v>2048</v>
      </c>
      <c r="D99" s="380" t="s">
        <v>2049</v>
      </c>
      <c r="E99" s="602"/>
      <c r="F99" s="603"/>
      <c r="G99" s="514"/>
      <c r="H99" s="202"/>
      <c r="I99" s="203"/>
      <c r="K99" s="493"/>
      <c r="L99" s="204"/>
      <c r="M99" s="204"/>
      <c r="N99" s="204"/>
      <c r="O99" s="204"/>
    </row>
    <row r="100" spans="1:16" x14ac:dyDescent="0.2">
      <c r="A100" s="598">
        <v>0</v>
      </c>
      <c r="B100" s="618" t="s">
        <v>2</v>
      </c>
      <c r="C100" s="619" t="s">
        <v>2052</v>
      </c>
      <c r="D100" s="380" t="s">
        <v>2050</v>
      </c>
      <c r="E100" s="602">
        <v>500</v>
      </c>
      <c r="F100" s="603">
        <v>500</v>
      </c>
      <c r="G100" s="514"/>
      <c r="H100" s="202"/>
      <c r="I100" s="203"/>
      <c r="K100" s="493"/>
      <c r="L100" s="204"/>
      <c r="M100" s="204"/>
      <c r="N100" s="204"/>
      <c r="O100" s="204"/>
    </row>
    <row r="101" spans="1:16" x14ac:dyDescent="0.2">
      <c r="A101" s="606">
        <v>0</v>
      </c>
      <c r="B101" s="618" t="s">
        <v>2</v>
      </c>
      <c r="C101" s="619" t="s">
        <v>2052</v>
      </c>
      <c r="D101" s="380" t="s">
        <v>2051</v>
      </c>
      <c r="E101" s="608"/>
      <c r="F101" s="609"/>
      <c r="G101" s="514"/>
      <c r="H101" s="202"/>
      <c r="I101" s="203"/>
      <c r="K101" s="493"/>
      <c r="L101" s="204"/>
      <c r="M101" s="204"/>
      <c r="N101" s="204"/>
      <c r="O101" s="204"/>
    </row>
    <row r="102" spans="1:16" ht="23.25" thickBot="1" x14ac:dyDescent="0.25">
      <c r="A102" s="1309">
        <v>0</v>
      </c>
      <c r="B102" s="2361" t="s">
        <v>2</v>
      </c>
      <c r="C102" s="644" t="s">
        <v>2266</v>
      </c>
      <c r="D102" s="2003" t="s">
        <v>2053</v>
      </c>
      <c r="E102" s="687">
        <v>1000</v>
      </c>
      <c r="F102" s="645">
        <v>1000</v>
      </c>
      <c r="G102" s="646"/>
      <c r="H102" s="202"/>
      <c r="I102" s="203"/>
      <c r="K102" s="493"/>
      <c r="L102" s="204"/>
      <c r="M102" s="204"/>
      <c r="N102" s="204"/>
      <c r="O102" s="204"/>
    </row>
    <row r="103" spans="1:16" x14ac:dyDescent="0.2">
      <c r="A103" s="585">
        <v>9.6</v>
      </c>
      <c r="B103" s="2774" t="s">
        <v>2</v>
      </c>
      <c r="C103" s="2775" t="s">
        <v>394</v>
      </c>
      <c r="D103" s="2776" t="s">
        <v>1444</v>
      </c>
      <c r="E103" s="586">
        <v>0</v>
      </c>
      <c r="F103" s="587">
        <v>0</v>
      </c>
      <c r="G103" s="2777"/>
      <c r="H103" s="202"/>
      <c r="I103" s="203"/>
      <c r="K103" s="493"/>
      <c r="L103" s="204"/>
      <c r="M103" s="204"/>
      <c r="N103" s="204"/>
      <c r="O103" s="204"/>
    </row>
    <row r="104" spans="1:16" ht="12" thickBot="1" x14ac:dyDescent="0.25">
      <c r="A104" s="643">
        <v>14.4</v>
      </c>
      <c r="B104" s="2778" t="s">
        <v>2</v>
      </c>
      <c r="C104" s="644" t="s">
        <v>394</v>
      </c>
      <c r="D104" s="1139" t="s">
        <v>1445</v>
      </c>
      <c r="E104" s="2779"/>
      <c r="F104" s="645"/>
      <c r="G104" s="646"/>
      <c r="H104" s="202"/>
      <c r="I104" s="203"/>
      <c r="K104" s="493"/>
      <c r="L104" s="204"/>
      <c r="M104" s="204"/>
      <c r="N104" s="204"/>
      <c r="O104" s="204"/>
    </row>
    <row r="105" spans="1:16" ht="22.5" x14ac:dyDescent="0.2">
      <c r="A105" s="585">
        <v>235</v>
      </c>
      <c r="B105" s="2774" t="s">
        <v>2</v>
      </c>
      <c r="C105" s="2775" t="s">
        <v>395</v>
      </c>
      <c r="D105" s="2776" t="s">
        <v>1446</v>
      </c>
      <c r="E105" s="586">
        <v>24</v>
      </c>
      <c r="F105" s="587">
        <v>24</v>
      </c>
      <c r="G105" s="2777"/>
      <c r="H105" s="202"/>
      <c r="I105" s="203"/>
      <c r="K105" s="493"/>
      <c r="L105" s="204"/>
      <c r="M105" s="204"/>
      <c r="N105" s="204"/>
      <c r="O105" s="204"/>
    </row>
    <row r="106" spans="1:16" ht="22.5" x14ac:dyDescent="0.2">
      <c r="A106" s="606">
        <v>240</v>
      </c>
      <c r="B106" s="636" t="s">
        <v>2</v>
      </c>
      <c r="C106" s="619" t="s">
        <v>395</v>
      </c>
      <c r="D106" s="380" t="s">
        <v>1448</v>
      </c>
      <c r="E106" s="608"/>
      <c r="F106" s="603"/>
      <c r="G106" s="514"/>
      <c r="H106" s="202"/>
      <c r="I106" s="203"/>
      <c r="K106" s="493"/>
      <c r="L106" s="204"/>
      <c r="M106" s="204"/>
      <c r="N106" s="204"/>
      <c r="O106" s="204"/>
    </row>
    <row r="107" spans="1:16" x14ac:dyDescent="0.2">
      <c r="A107" s="598">
        <v>6</v>
      </c>
      <c r="B107" s="636" t="s">
        <v>2</v>
      </c>
      <c r="C107" s="619" t="s">
        <v>396</v>
      </c>
      <c r="D107" s="380" t="s">
        <v>1443</v>
      </c>
      <c r="E107" s="602">
        <v>12</v>
      </c>
      <c r="F107" s="603">
        <v>12</v>
      </c>
      <c r="G107" s="514"/>
      <c r="H107" s="202"/>
      <c r="I107" s="203"/>
      <c r="K107" s="493"/>
      <c r="L107" s="204"/>
      <c r="M107" s="204"/>
      <c r="N107" s="204"/>
      <c r="O107" s="204"/>
    </row>
    <row r="108" spans="1:16" ht="12" thickBot="1" x14ac:dyDescent="0.25">
      <c r="A108" s="643">
        <v>4</v>
      </c>
      <c r="B108" s="2778" t="s">
        <v>2</v>
      </c>
      <c r="C108" s="644" t="s">
        <v>396</v>
      </c>
      <c r="D108" s="1139" t="s">
        <v>1449</v>
      </c>
      <c r="E108" s="2779"/>
      <c r="F108" s="645"/>
      <c r="G108" s="646"/>
      <c r="H108" s="202"/>
      <c r="I108" s="203"/>
      <c r="K108" s="493"/>
      <c r="L108" s="204"/>
      <c r="M108" s="204"/>
      <c r="N108" s="204"/>
      <c r="O108" s="204"/>
    </row>
    <row r="109" spans="1:16" x14ac:dyDescent="0.2">
      <c r="A109" s="313"/>
      <c r="B109" s="478"/>
      <c r="C109" s="621"/>
      <c r="D109" s="312"/>
      <c r="E109" s="313"/>
      <c r="F109" s="313"/>
      <c r="G109" s="217"/>
      <c r="H109" s="204"/>
      <c r="I109" s="493"/>
      <c r="J109" s="493"/>
      <c r="K109" s="493"/>
      <c r="L109" s="204"/>
      <c r="M109" s="204"/>
      <c r="N109" s="204"/>
      <c r="O109" s="204"/>
    </row>
    <row r="110" spans="1:16" x14ac:dyDescent="0.2">
      <c r="A110" s="313"/>
      <c r="B110" s="478"/>
      <c r="C110" s="621"/>
      <c r="D110" s="312"/>
      <c r="E110" s="313"/>
      <c r="F110" s="313"/>
      <c r="G110" s="217"/>
      <c r="H110" s="204"/>
      <c r="I110" s="493"/>
      <c r="J110" s="493"/>
      <c r="K110" s="493"/>
      <c r="L110" s="204"/>
      <c r="M110" s="204"/>
      <c r="N110" s="204"/>
      <c r="O110" s="204"/>
    </row>
    <row r="111" spans="1:16" x14ac:dyDescent="0.2">
      <c r="A111" s="313"/>
      <c r="B111" s="478"/>
      <c r="C111" s="621"/>
      <c r="D111" s="312"/>
      <c r="E111" s="313"/>
      <c r="F111" s="313"/>
      <c r="G111" s="217"/>
      <c r="H111" s="204"/>
      <c r="I111" s="493"/>
      <c r="J111" s="493"/>
      <c r="K111" s="493"/>
      <c r="L111" s="204"/>
      <c r="M111" s="204"/>
      <c r="N111" s="204"/>
      <c r="O111" s="204"/>
    </row>
    <row r="112" spans="1:16" x14ac:dyDescent="0.2">
      <c r="A112" s="313"/>
      <c r="B112" s="478"/>
      <c r="C112" s="621"/>
      <c r="D112" s="312"/>
      <c r="E112" s="313"/>
      <c r="F112" s="313"/>
      <c r="G112" s="217"/>
      <c r="H112" s="204"/>
      <c r="I112" s="493"/>
      <c r="J112" s="493"/>
      <c r="K112" s="493"/>
      <c r="L112" s="204"/>
      <c r="M112" s="204"/>
      <c r="N112" s="204"/>
      <c r="O112" s="204"/>
    </row>
    <row r="113" spans="1:15" ht="12" thickBot="1" x14ac:dyDescent="0.25">
      <c r="A113" s="597"/>
      <c r="B113" s="620"/>
      <c r="C113" s="621"/>
      <c r="D113" s="312"/>
      <c r="E113" s="610"/>
      <c r="F113" s="610"/>
      <c r="G113" s="622" t="s">
        <v>110</v>
      </c>
      <c r="H113" s="204"/>
      <c r="I113" s="493"/>
      <c r="J113" s="493"/>
      <c r="K113" s="493"/>
      <c r="L113" s="204"/>
      <c r="M113" s="204"/>
      <c r="N113" s="204"/>
      <c r="O113" s="204"/>
    </row>
    <row r="114" spans="1:15" x14ac:dyDescent="0.2">
      <c r="A114" s="3472" t="s">
        <v>1801</v>
      </c>
      <c r="B114" s="3499" t="s">
        <v>164</v>
      </c>
      <c r="C114" s="3501" t="s">
        <v>383</v>
      </c>
      <c r="D114" s="3466" t="s">
        <v>384</v>
      </c>
      <c r="E114" s="3478" t="s">
        <v>1804</v>
      </c>
      <c r="F114" s="3468" t="s">
        <v>1800</v>
      </c>
      <c r="G114" s="3489" t="s">
        <v>167</v>
      </c>
      <c r="H114" s="204"/>
      <c r="I114" s="493"/>
      <c r="J114" s="493"/>
      <c r="K114" s="493"/>
      <c r="L114" s="204"/>
      <c r="M114" s="204"/>
      <c r="N114" s="204"/>
      <c r="O114" s="204"/>
    </row>
    <row r="115" spans="1:15" ht="12" thickBot="1" x14ac:dyDescent="0.25">
      <c r="A115" s="3473"/>
      <c r="B115" s="3500"/>
      <c r="C115" s="3502"/>
      <c r="D115" s="3467"/>
      <c r="E115" s="3479"/>
      <c r="F115" s="3469"/>
      <c r="G115" s="3490"/>
      <c r="H115" s="204"/>
      <c r="I115" s="493"/>
      <c r="J115" s="493"/>
      <c r="K115" s="493"/>
      <c r="L115" s="204"/>
      <c r="M115" s="204"/>
      <c r="N115" s="204"/>
      <c r="O115" s="204"/>
    </row>
    <row r="116" spans="1:15" ht="12" thickBot="1" x14ac:dyDescent="0.25">
      <c r="A116" s="624" t="s">
        <v>247</v>
      </c>
      <c r="B116" s="625" t="s">
        <v>6</v>
      </c>
      <c r="C116" s="626" t="s">
        <v>6</v>
      </c>
      <c r="D116" s="627"/>
      <c r="E116" s="628" t="s">
        <v>247</v>
      </c>
      <c r="F116" s="629" t="s">
        <v>247</v>
      </c>
      <c r="G116" s="630" t="s">
        <v>6</v>
      </c>
      <c r="H116" s="204"/>
      <c r="I116" s="493"/>
      <c r="J116" s="493"/>
      <c r="K116" s="493"/>
      <c r="L116" s="204"/>
      <c r="M116" s="204"/>
      <c r="N116" s="204"/>
      <c r="O116" s="204"/>
    </row>
    <row r="117" spans="1:15" ht="22.5" x14ac:dyDescent="0.2">
      <c r="A117" s="589">
        <v>3</v>
      </c>
      <c r="B117" s="2769" t="s">
        <v>2</v>
      </c>
      <c r="C117" s="631" t="s">
        <v>397</v>
      </c>
      <c r="D117" s="632" t="s">
        <v>1447</v>
      </c>
      <c r="E117" s="593">
        <v>0</v>
      </c>
      <c r="F117" s="594">
        <v>0</v>
      </c>
      <c r="G117" s="2434"/>
      <c r="H117" s="202"/>
      <c r="I117" s="203"/>
      <c r="K117" s="493"/>
      <c r="L117" s="204"/>
      <c r="M117" s="204"/>
      <c r="N117" s="204"/>
      <c r="O117" s="204"/>
    </row>
    <row r="118" spans="1:15" ht="23.25" thickBot="1" x14ac:dyDescent="0.25">
      <c r="A118" s="643">
        <v>2</v>
      </c>
      <c r="B118" s="2778" t="s">
        <v>2</v>
      </c>
      <c r="C118" s="644" t="s">
        <v>397</v>
      </c>
      <c r="D118" s="2780" t="s">
        <v>1450</v>
      </c>
      <c r="E118" s="2779"/>
      <c r="F118" s="645"/>
      <c r="G118" s="646"/>
      <c r="H118" s="202"/>
      <c r="I118" s="203"/>
      <c r="K118" s="493"/>
      <c r="L118" s="204"/>
      <c r="M118" s="204"/>
      <c r="N118" s="204"/>
      <c r="O118" s="204"/>
    </row>
    <row r="119" spans="1:15" ht="22.5" x14ac:dyDescent="0.2">
      <c r="A119" s="585">
        <v>0</v>
      </c>
      <c r="B119" s="2774" t="s">
        <v>2</v>
      </c>
      <c r="C119" s="2781" t="s">
        <v>2056</v>
      </c>
      <c r="D119" s="2782" t="s">
        <v>2054</v>
      </c>
      <c r="E119" s="586">
        <v>1300</v>
      </c>
      <c r="F119" s="587">
        <v>1300</v>
      </c>
      <c r="G119" s="2777"/>
      <c r="H119" s="202"/>
      <c r="I119" s="203"/>
      <c r="K119" s="493"/>
      <c r="L119" s="204"/>
      <c r="M119" s="204"/>
      <c r="N119" s="204"/>
      <c r="O119" s="204"/>
    </row>
    <row r="120" spans="1:15" ht="23.25" thickBot="1" x14ac:dyDescent="0.25">
      <c r="A120" s="2740">
        <v>0</v>
      </c>
      <c r="B120" s="2783" t="s">
        <v>2</v>
      </c>
      <c r="C120" s="2784" t="s">
        <v>2056</v>
      </c>
      <c r="D120" s="2785" t="s">
        <v>2055</v>
      </c>
      <c r="E120" s="1606"/>
      <c r="F120" s="2786"/>
      <c r="G120" s="2787"/>
      <c r="H120" s="202"/>
      <c r="I120" s="203"/>
      <c r="K120" s="493"/>
      <c r="L120" s="204"/>
      <c r="M120" s="204"/>
      <c r="N120" s="204"/>
      <c r="O120" s="204"/>
    </row>
    <row r="121" spans="1:15" ht="22.5" x14ac:dyDescent="0.2">
      <c r="A121" s="585">
        <v>21</v>
      </c>
      <c r="B121" s="2790" t="s">
        <v>2</v>
      </c>
      <c r="C121" s="2775" t="s">
        <v>393</v>
      </c>
      <c r="D121" s="2776" t="s">
        <v>1439</v>
      </c>
      <c r="E121" s="586">
        <v>0</v>
      </c>
      <c r="F121" s="587">
        <v>0</v>
      </c>
      <c r="G121" s="2777"/>
      <c r="H121" s="202"/>
      <c r="I121" s="203"/>
      <c r="K121" s="493"/>
      <c r="L121" s="204"/>
      <c r="M121" s="204"/>
      <c r="N121" s="204"/>
      <c r="O121" s="204"/>
    </row>
    <row r="122" spans="1:15" ht="22.5" x14ac:dyDescent="0.2">
      <c r="A122" s="685">
        <v>24</v>
      </c>
      <c r="B122" s="639" t="s">
        <v>2</v>
      </c>
      <c r="C122" s="619" t="s">
        <v>393</v>
      </c>
      <c r="D122" s="380" t="s">
        <v>1440</v>
      </c>
      <c r="E122" s="633"/>
      <c r="F122" s="603"/>
      <c r="G122" s="514"/>
      <c r="H122" s="202"/>
      <c r="I122" s="203"/>
      <c r="K122" s="493"/>
      <c r="L122" s="204"/>
      <c r="M122" s="204"/>
      <c r="N122" s="204"/>
      <c r="O122" s="204"/>
    </row>
    <row r="123" spans="1:15" ht="22.5" x14ac:dyDescent="0.2">
      <c r="A123" s="598">
        <v>0</v>
      </c>
      <c r="B123" s="636" t="s">
        <v>2</v>
      </c>
      <c r="C123" s="619" t="s">
        <v>398</v>
      </c>
      <c r="D123" s="380" t="s">
        <v>1456</v>
      </c>
      <c r="E123" s="602">
        <v>15</v>
      </c>
      <c r="F123" s="603">
        <v>15</v>
      </c>
      <c r="G123" s="514"/>
      <c r="H123" s="202"/>
      <c r="I123" s="203"/>
      <c r="K123" s="493"/>
      <c r="L123" s="204"/>
      <c r="M123" s="204"/>
      <c r="N123" s="204"/>
      <c r="O123" s="204"/>
    </row>
    <row r="124" spans="1:15" ht="22.5" x14ac:dyDescent="0.2">
      <c r="A124" s="606">
        <v>0</v>
      </c>
      <c r="B124" s="636" t="s">
        <v>2</v>
      </c>
      <c r="C124" s="619" t="s">
        <v>398</v>
      </c>
      <c r="D124" s="471" t="s">
        <v>1453</v>
      </c>
      <c r="E124" s="608"/>
      <c r="F124" s="603"/>
      <c r="G124" s="514"/>
      <c r="H124" s="202"/>
      <c r="I124" s="203"/>
      <c r="K124" s="493"/>
      <c r="L124" s="204"/>
      <c r="M124" s="204"/>
      <c r="N124" s="204"/>
      <c r="O124" s="204"/>
    </row>
    <row r="125" spans="1:15" ht="22.5" x14ac:dyDescent="0.2">
      <c r="A125" s="598">
        <v>3</v>
      </c>
      <c r="B125" s="636" t="s">
        <v>2</v>
      </c>
      <c r="C125" s="619" t="s">
        <v>399</v>
      </c>
      <c r="D125" s="380" t="s">
        <v>1454</v>
      </c>
      <c r="E125" s="602">
        <v>15</v>
      </c>
      <c r="F125" s="603">
        <v>15</v>
      </c>
      <c r="G125" s="514"/>
      <c r="H125" s="202"/>
      <c r="I125" s="203"/>
      <c r="K125" s="493"/>
      <c r="L125" s="204"/>
      <c r="M125" s="204"/>
      <c r="N125" s="204"/>
      <c r="O125" s="204"/>
    </row>
    <row r="126" spans="1:15" ht="22.5" x14ac:dyDescent="0.2">
      <c r="A126" s="638">
        <v>2</v>
      </c>
      <c r="B126" s="639" t="s">
        <v>2</v>
      </c>
      <c r="C126" s="640" t="s">
        <v>399</v>
      </c>
      <c r="D126" s="641" t="s">
        <v>1455</v>
      </c>
      <c r="E126" s="684"/>
      <c r="F126" s="642"/>
      <c r="G126" s="577"/>
      <c r="H126" s="202"/>
      <c r="I126" s="203"/>
      <c r="K126" s="493"/>
      <c r="L126" s="204"/>
      <c r="M126" s="204"/>
      <c r="N126" s="204"/>
      <c r="O126" s="204"/>
    </row>
    <row r="127" spans="1:15" ht="22.5" x14ac:dyDescent="0.2">
      <c r="A127" s="2766">
        <v>0</v>
      </c>
      <c r="B127" s="639" t="s">
        <v>2</v>
      </c>
      <c r="C127" s="640" t="s">
        <v>2057</v>
      </c>
      <c r="D127" s="2767" t="s">
        <v>2058</v>
      </c>
      <c r="E127" s="2788">
        <v>67</v>
      </c>
      <c r="F127" s="642">
        <v>67</v>
      </c>
      <c r="G127" s="577"/>
      <c r="H127" s="202"/>
      <c r="I127" s="203"/>
      <c r="K127" s="493"/>
      <c r="L127" s="204"/>
      <c r="M127" s="204"/>
      <c r="N127" s="204"/>
      <c r="O127" s="204"/>
    </row>
    <row r="128" spans="1:15" ht="22.5" x14ac:dyDescent="0.2">
      <c r="A128" s="638">
        <v>0</v>
      </c>
      <c r="B128" s="639" t="s">
        <v>2</v>
      </c>
      <c r="C128" s="640" t="s">
        <v>2057</v>
      </c>
      <c r="D128" s="2768" t="s">
        <v>2059</v>
      </c>
      <c r="E128" s="684"/>
      <c r="F128" s="642"/>
      <c r="G128" s="577"/>
      <c r="H128" s="202"/>
      <c r="I128" s="203"/>
      <c r="K128" s="493"/>
      <c r="L128" s="204"/>
      <c r="M128" s="204"/>
      <c r="N128" s="204"/>
      <c r="O128" s="204"/>
    </row>
    <row r="129" spans="1:15" ht="22.5" x14ac:dyDescent="0.2">
      <c r="A129" s="2766">
        <v>0</v>
      </c>
      <c r="B129" s="639" t="s">
        <v>2</v>
      </c>
      <c r="C129" s="640" t="s">
        <v>2060</v>
      </c>
      <c r="D129" s="2767" t="s">
        <v>2061</v>
      </c>
      <c r="E129" s="2788">
        <v>205</v>
      </c>
      <c r="F129" s="642">
        <v>205</v>
      </c>
      <c r="G129" s="577"/>
      <c r="H129" s="202"/>
      <c r="I129" s="203"/>
      <c r="K129" s="493"/>
      <c r="L129" s="204"/>
      <c r="M129" s="204"/>
      <c r="N129" s="204"/>
      <c r="O129" s="204"/>
    </row>
    <row r="130" spans="1:15" ht="23.25" thickBot="1" x14ac:dyDescent="0.25">
      <c r="A130" s="643">
        <v>0</v>
      </c>
      <c r="B130" s="2361" t="s">
        <v>2</v>
      </c>
      <c r="C130" s="644" t="s">
        <v>2060</v>
      </c>
      <c r="D130" s="2791" t="s">
        <v>2062</v>
      </c>
      <c r="E130" s="2779"/>
      <c r="F130" s="645"/>
      <c r="G130" s="646"/>
      <c r="H130" s="202"/>
      <c r="I130" s="203"/>
      <c r="K130" s="493"/>
      <c r="L130" s="204"/>
      <c r="M130" s="204"/>
      <c r="N130" s="204"/>
      <c r="O130" s="204"/>
    </row>
    <row r="131" spans="1:15" ht="22.5" x14ac:dyDescent="0.2">
      <c r="A131" s="2792">
        <v>0</v>
      </c>
      <c r="B131" s="2790" t="s">
        <v>2</v>
      </c>
      <c r="C131" s="2793" t="s">
        <v>2063</v>
      </c>
      <c r="D131" s="2782" t="s">
        <v>2064</v>
      </c>
      <c r="E131" s="2794">
        <v>281.25</v>
      </c>
      <c r="F131" s="2795">
        <v>281.25</v>
      </c>
      <c r="G131" s="2796"/>
      <c r="H131" s="202"/>
      <c r="I131" s="203"/>
      <c r="K131" s="493"/>
      <c r="L131" s="204"/>
      <c r="M131" s="204"/>
      <c r="N131" s="204"/>
      <c r="O131" s="204"/>
    </row>
    <row r="132" spans="1:15" ht="22.5" x14ac:dyDescent="0.2">
      <c r="A132" s="638">
        <v>0</v>
      </c>
      <c r="B132" s="639" t="s">
        <v>2</v>
      </c>
      <c r="C132" s="640" t="s">
        <v>2063</v>
      </c>
      <c r="D132" s="2789" t="s">
        <v>2065</v>
      </c>
      <c r="E132" s="684"/>
      <c r="F132" s="642"/>
      <c r="G132" s="577"/>
      <c r="H132" s="202"/>
      <c r="I132" s="203"/>
      <c r="K132" s="493"/>
      <c r="L132" s="204"/>
      <c r="M132" s="204"/>
      <c r="N132" s="204"/>
      <c r="O132" s="204"/>
    </row>
    <row r="133" spans="1:15" ht="22.5" x14ac:dyDescent="0.2">
      <c r="A133" s="2766">
        <v>0</v>
      </c>
      <c r="B133" s="639" t="s">
        <v>2</v>
      </c>
      <c r="C133" s="640" t="s">
        <v>2066</v>
      </c>
      <c r="D133" s="2767" t="s">
        <v>2067</v>
      </c>
      <c r="E133" s="2788">
        <v>472.5</v>
      </c>
      <c r="F133" s="642">
        <v>472.5</v>
      </c>
      <c r="G133" s="577"/>
      <c r="H133" s="202"/>
      <c r="I133" s="203"/>
      <c r="K133" s="493"/>
      <c r="L133" s="204"/>
      <c r="M133" s="204"/>
      <c r="N133" s="204"/>
      <c r="O133" s="204"/>
    </row>
    <row r="134" spans="1:15" ht="23.25" thickBot="1" x14ac:dyDescent="0.25">
      <c r="A134" s="643">
        <v>0</v>
      </c>
      <c r="B134" s="2361" t="s">
        <v>2</v>
      </c>
      <c r="C134" s="644" t="s">
        <v>2066</v>
      </c>
      <c r="D134" s="2791" t="s">
        <v>2068</v>
      </c>
      <c r="E134" s="2779"/>
      <c r="F134" s="645"/>
      <c r="G134" s="646"/>
      <c r="H134" s="202"/>
      <c r="I134" s="203"/>
      <c r="K134" s="493"/>
      <c r="L134" s="204"/>
      <c r="M134" s="204"/>
      <c r="N134" s="204"/>
      <c r="O134" s="204"/>
    </row>
    <row r="135" spans="1:15" x14ac:dyDescent="0.2">
      <c r="A135" s="2792">
        <v>0</v>
      </c>
      <c r="B135" s="2790" t="s">
        <v>2</v>
      </c>
      <c r="C135" s="2793" t="s">
        <v>416</v>
      </c>
      <c r="D135" s="2782" t="s">
        <v>2069</v>
      </c>
      <c r="E135" s="2794">
        <v>7500</v>
      </c>
      <c r="F135" s="2795">
        <v>7500</v>
      </c>
      <c r="G135" s="2796"/>
      <c r="H135" s="202"/>
      <c r="I135" s="203"/>
      <c r="K135" s="493"/>
      <c r="L135" s="204"/>
      <c r="M135" s="204"/>
      <c r="N135" s="204"/>
      <c r="O135" s="204"/>
    </row>
    <row r="136" spans="1:15" ht="12" thickBot="1" x14ac:dyDescent="0.25">
      <c r="A136" s="643">
        <v>0</v>
      </c>
      <c r="B136" s="2361" t="s">
        <v>2</v>
      </c>
      <c r="C136" s="644" t="s">
        <v>416</v>
      </c>
      <c r="D136" s="2791" t="s">
        <v>2070</v>
      </c>
      <c r="E136" s="2779"/>
      <c r="F136" s="645"/>
      <c r="G136" s="646"/>
      <c r="H136" s="202"/>
      <c r="I136" s="203"/>
      <c r="K136" s="493"/>
      <c r="L136" s="204"/>
      <c r="M136" s="204"/>
      <c r="N136" s="204"/>
      <c r="O136" s="204"/>
    </row>
    <row r="137" spans="1:15" x14ac:dyDescent="0.2">
      <c r="A137" s="610"/>
      <c r="B137" s="620"/>
      <c r="C137" s="621"/>
      <c r="D137" s="2799"/>
      <c r="E137" s="610"/>
      <c r="F137" s="597"/>
      <c r="G137" s="217"/>
      <c r="H137" s="347"/>
      <c r="I137" s="203"/>
      <c r="K137" s="493"/>
      <c r="L137" s="204"/>
      <c r="M137" s="204"/>
      <c r="N137" s="204"/>
      <c r="O137" s="204"/>
    </row>
    <row r="138" spans="1:15" ht="15.75" x14ac:dyDescent="0.2">
      <c r="B138" s="647" t="s">
        <v>400</v>
      </c>
      <c r="C138" s="647"/>
      <c r="D138" s="647"/>
      <c r="E138" s="647"/>
      <c r="F138" s="647"/>
      <c r="G138" s="647"/>
      <c r="H138" s="648"/>
    </row>
    <row r="139" spans="1:15" ht="15" customHeight="1" thickBot="1" x14ac:dyDescent="0.25">
      <c r="B139" s="649"/>
      <c r="C139" s="649"/>
      <c r="D139" s="649"/>
      <c r="E139" s="650"/>
      <c r="F139" s="650"/>
      <c r="G139" s="408" t="s">
        <v>110</v>
      </c>
      <c r="H139" s="202"/>
      <c r="I139" s="203"/>
      <c r="L139" s="202"/>
    </row>
    <row r="140" spans="1:15" ht="11.25" customHeight="1" x14ac:dyDescent="0.2">
      <c r="A140" s="3472" t="s">
        <v>1846</v>
      </c>
      <c r="B140" s="3491" t="s">
        <v>318</v>
      </c>
      <c r="C140" s="3484" t="s">
        <v>401</v>
      </c>
      <c r="D140" s="3466" t="s">
        <v>319</v>
      </c>
      <c r="E140" s="3478" t="s">
        <v>1804</v>
      </c>
      <c r="F140" s="3468" t="s">
        <v>1800</v>
      </c>
      <c r="G140" s="3489" t="s">
        <v>167</v>
      </c>
      <c r="H140" s="202"/>
      <c r="I140" s="203"/>
      <c r="L140" s="202"/>
    </row>
    <row r="141" spans="1:15" ht="15.75" customHeight="1" thickBot="1" x14ac:dyDescent="0.25">
      <c r="A141" s="3473"/>
      <c r="B141" s="3503"/>
      <c r="C141" s="3485"/>
      <c r="D141" s="3486"/>
      <c r="E141" s="3479"/>
      <c r="F141" s="3469"/>
      <c r="G141" s="3490"/>
      <c r="H141" s="202"/>
      <c r="I141" s="203"/>
      <c r="L141" s="202"/>
    </row>
    <row r="142" spans="1:15" s="653" customFormat="1" ht="14.25" customHeight="1" thickBot="1" x14ac:dyDescent="0.3">
      <c r="A142" s="651">
        <f>A143</f>
        <v>31900</v>
      </c>
      <c r="B142" s="652" t="s">
        <v>1</v>
      </c>
      <c r="C142" s="412" t="s">
        <v>168</v>
      </c>
      <c r="D142" s="413" t="s">
        <v>321</v>
      </c>
      <c r="E142" s="651">
        <f>E143</f>
        <v>32220</v>
      </c>
      <c r="F142" s="651">
        <v>32220</v>
      </c>
      <c r="G142" s="232" t="s">
        <v>6</v>
      </c>
      <c r="I142" s="654"/>
      <c r="J142" s="654"/>
      <c r="K142" s="654"/>
    </row>
    <row r="143" spans="1:15" ht="22.5" x14ac:dyDescent="0.2">
      <c r="A143" s="655">
        <f>SUM(A144:A149)</f>
        <v>31900</v>
      </c>
      <c r="B143" s="656" t="s">
        <v>2</v>
      </c>
      <c r="C143" s="657" t="s">
        <v>6</v>
      </c>
      <c r="D143" s="658" t="s">
        <v>402</v>
      </c>
      <c r="E143" s="659">
        <f>31900+320</f>
        <v>32220</v>
      </c>
      <c r="F143" s="660">
        <f>SUM(F144:F149)</f>
        <v>32220</v>
      </c>
      <c r="G143" s="661"/>
      <c r="H143" s="202"/>
      <c r="I143" s="203"/>
      <c r="L143" s="202"/>
    </row>
    <row r="144" spans="1:15" x14ac:dyDescent="0.2">
      <c r="A144" s="429">
        <v>25200</v>
      </c>
      <c r="B144" s="423" t="s">
        <v>2</v>
      </c>
      <c r="C144" s="49" t="s">
        <v>403</v>
      </c>
      <c r="D144" s="662" t="s">
        <v>404</v>
      </c>
      <c r="E144" s="430"/>
      <c r="F144" s="663">
        <v>25200</v>
      </c>
      <c r="G144" s="664"/>
      <c r="H144" s="202"/>
      <c r="I144" s="203"/>
      <c r="L144" s="202"/>
    </row>
    <row r="145" spans="1:14" x14ac:dyDescent="0.2">
      <c r="A145" s="429">
        <v>2700</v>
      </c>
      <c r="B145" s="423" t="s">
        <v>2</v>
      </c>
      <c r="C145" s="49" t="s">
        <v>405</v>
      </c>
      <c r="D145" s="662" t="s">
        <v>406</v>
      </c>
      <c r="E145" s="430"/>
      <c r="F145" s="663">
        <v>2700</v>
      </c>
      <c r="G145" s="664"/>
      <c r="H145" s="567"/>
      <c r="I145" s="623"/>
      <c r="J145" s="623"/>
      <c r="K145" s="623"/>
      <c r="L145" s="567"/>
      <c r="M145" s="567"/>
      <c r="N145" s="567"/>
    </row>
    <row r="146" spans="1:14" s="567" customFormat="1" ht="22.5" x14ac:dyDescent="0.2">
      <c r="A146" s="665">
        <v>1400</v>
      </c>
      <c r="B146" s="569" t="s">
        <v>2</v>
      </c>
      <c r="C146" s="666" t="s">
        <v>407</v>
      </c>
      <c r="D146" s="662" t="s">
        <v>408</v>
      </c>
      <c r="E146" s="498"/>
      <c r="F146" s="667">
        <v>1400</v>
      </c>
      <c r="G146" s="668"/>
      <c r="H146" s="202"/>
      <c r="I146" s="203"/>
      <c r="J146" s="203"/>
      <c r="K146" s="203"/>
      <c r="L146" s="202"/>
      <c r="M146" s="202"/>
      <c r="N146" s="202"/>
    </row>
    <row r="147" spans="1:14" x14ac:dyDescent="0.2">
      <c r="A147" s="462">
        <v>600</v>
      </c>
      <c r="B147" s="433" t="s">
        <v>2</v>
      </c>
      <c r="C147" s="669" t="s">
        <v>409</v>
      </c>
      <c r="D147" s="662" t="s">
        <v>410</v>
      </c>
      <c r="E147" s="333"/>
      <c r="F147" s="670">
        <v>600</v>
      </c>
      <c r="G147" s="671"/>
      <c r="H147" s="202"/>
      <c r="I147" s="203"/>
      <c r="L147" s="202"/>
    </row>
    <row r="148" spans="1:14" x14ac:dyDescent="0.2">
      <c r="A148" s="1110">
        <v>2000</v>
      </c>
      <c r="B148" s="433" t="s">
        <v>2</v>
      </c>
      <c r="C148" s="669" t="s">
        <v>411</v>
      </c>
      <c r="D148" s="911" t="s">
        <v>412</v>
      </c>
      <c r="E148" s="944"/>
      <c r="F148" s="670">
        <v>2000</v>
      </c>
      <c r="G148" s="671"/>
    </row>
    <row r="149" spans="1:14" ht="23.25" thickBot="1" x14ac:dyDescent="0.25">
      <c r="A149" s="1148">
        <v>0</v>
      </c>
      <c r="B149" s="439" t="s">
        <v>2</v>
      </c>
      <c r="C149" s="2753" t="s">
        <v>2046</v>
      </c>
      <c r="D149" s="2754" t="s">
        <v>2047</v>
      </c>
      <c r="E149" s="2004">
        <v>320</v>
      </c>
      <c r="F149" s="2963">
        <v>320</v>
      </c>
      <c r="G149" s="2755"/>
    </row>
    <row r="150" spans="1:14" ht="12" customHeight="1" x14ac:dyDescent="0.2">
      <c r="C150" s="205"/>
      <c r="E150" s="313"/>
      <c r="F150" s="313"/>
    </row>
    <row r="151" spans="1:14" ht="12" customHeight="1" x14ac:dyDescent="0.2">
      <c r="C151" s="205"/>
      <c r="E151" s="313"/>
      <c r="F151" s="313"/>
    </row>
    <row r="152" spans="1:14" ht="11.45" customHeight="1" x14ac:dyDescent="0.2">
      <c r="C152" s="205"/>
      <c r="E152" s="313"/>
      <c r="F152" s="313"/>
    </row>
  </sheetData>
  <mergeCells count="41">
    <mergeCell ref="A114:A115"/>
    <mergeCell ref="B114:B115"/>
    <mergeCell ref="G140:G141"/>
    <mergeCell ref="E140:E141"/>
    <mergeCell ref="F140:F141"/>
    <mergeCell ref="C114:C115"/>
    <mergeCell ref="D114:D115"/>
    <mergeCell ref="E114:E115"/>
    <mergeCell ref="F114:F115"/>
    <mergeCell ref="G114:G115"/>
    <mergeCell ref="A140:A141"/>
    <mergeCell ref="B140:B141"/>
    <mergeCell ref="C140:C141"/>
    <mergeCell ref="D140:D141"/>
    <mergeCell ref="G84:G85"/>
    <mergeCell ref="A84:A85"/>
    <mergeCell ref="B84:B85"/>
    <mergeCell ref="C84:C85"/>
    <mergeCell ref="D84:D85"/>
    <mergeCell ref="E84:E85"/>
    <mergeCell ref="F84:F85"/>
    <mergeCell ref="G18:G19"/>
    <mergeCell ref="A56:A57"/>
    <mergeCell ref="B56:B57"/>
    <mergeCell ref="C56:C57"/>
    <mergeCell ref="D56:D57"/>
    <mergeCell ref="E56:E57"/>
    <mergeCell ref="F56:F57"/>
    <mergeCell ref="G56:G57"/>
    <mergeCell ref="A18:A19"/>
    <mergeCell ref="B18:B19"/>
    <mergeCell ref="C18:C19"/>
    <mergeCell ref="D18:D19"/>
    <mergeCell ref="E18:E19"/>
    <mergeCell ref="F18:F19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0" fitToHeight="0" orientation="portrait" r:id="rId1"/>
  <headerFooter alignWithMargins="0"/>
  <rowBreaks count="1" manualBreakCount="1">
    <brk id="5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M79"/>
  <sheetViews>
    <sheetView zoomScaleNormal="100" zoomScaleSheetLayoutView="75" workbookViewId="0">
      <selection sqref="A1:G1"/>
    </sheetView>
  </sheetViews>
  <sheetFormatPr defaultRowHeight="11.25" x14ac:dyDescent="0.2"/>
  <cols>
    <col min="1" max="1" width="9.140625" style="202"/>
    <col min="2" max="2" width="3.5703125" style="205" customWidth="1"/>
    <col min="3" max="3" width="11.7109375" style="202" customWidth="1"/>
    <col min="4" max="4" width="45.140625" style="202" customWidth="1"/>
    <col min="5" max="6" width="10.140625" style="202" customWidth="1"/>
    <col min="7" max="7" width="17.85546875" style="202" customWidth="1"/>
    <col min="8" max="8" width="17.5703125" style="205" customWidth="1"/>
    <col min="9" max="9" width="10.140625" style="202" bestFit="1" customWidth="1"/>
    <col min="10" max="257" width="9.140625" style="202"/>
    <col min="258" max="258" width="3.5703125" style="202" customWidth="1"/>
    <col min="259" max="259" width="11.7109375" style="202" customWidth="1"/>
    <col min="260" max="260" width="45.140625" style="202" customWidth="1"/>
    <col min="261" max="262" width="10.140625" style="202" customWidth="1"/>
    <col min="263" max="263" width="17.85546875" style="202" customWidth="1"/>
    <col min="264" max="264" width="17.5703125" style="202" customWidth="1"/>
    <col min="265" max="265" width="10.140625" style="202" bestFit="1" customWidth="1"/>
    <col min="266" max="513" width="9.140625" style="202"/>
    <col min="514" max="514" width="3.5703125" style="202" customWidth="1"/>
    <col min="515" max="515" width="11.7109375" style="202" customWidth="1"/>
    <col min="516" max="516" width="45.140625" style="202" customWidth="1"/>
    <col min="517" max="518" width="10.140625" style="202" customWidth="1"/>
    <col min="519" max="519" width="17.85546875" style="202" customWidth="1"/>
    <col min="520" max="520" width="17.5703125" style="202" customWidth="1"/>
    <col min="521" max="521" width="10.140625" style="202" bestFit="1" customWidth="1"/>
    <col min="522" max="769" width="9.140625" style="202"/>
    <col min="770" max="770" width="3.5703125" style="202" customWidth="1"/>
    <col min="771" max="771" width="11.7109375" style="202" customWidth="1"/>
    <col min="772" max="772" width="45.140625" style="202" customWidth="1"/>
    <col min="773" max="774" width="10.140625" style="202" customWidth="1"/>
    <col min="775" max="775" width="17.85546875" style="202" customWidth="1"/>
    <col min="776" max="776" width="17.5703125" style="202" customWidth="1"/>
    <col min="777" max="777" width="10.140625" style="202" bestFit="1" customWidth="1"/>
    <col min="778" max="1025" width="9.140625" style="202"/>
    <col min="1026" max="1026" width="3.5703125" style="202" customWidth="1"/>
    <col min="1027" max="1027" width="11.7109375" style="202" customWidth="1"/>
    <col min="1028" max="1028" width="45.140625" style="202" customWidth="1"/>
    <col min="1029" max="1030" width="10.140625" style="202" customWidth="1"/>
    <col min="1031" max="1031" width="17.85546875" style="202" customWidth="1"/>
    <col min="1032" max="1032" width="17.5703125" style="202" customWidth="1"/>
    <col min="1033" max="1033" width="10.140625" style="202" bestFit="1" customWidth="1"/>
    <col min="1034" max="1281" width="9.140625" style="202"/>
    <col min="1282" max="1282" width="3.5703125" style="202" customWidth="1"/>
    <col min="1283" max="1283" width="11.7109375" style="202" customWidth="1"/>
    <col min="1284" max="1284" width="45.140625" style="202" customWidth="1"/>
    <col min="1285" max="1286" width="10.140625" style="202" customWidth="1"/>
    <col min="1287" max="1287" width="17.85546875" style="202" customWidth="1"/>
    <col min="1288" max="1288" width="17.5703125" style="202" customWidth="1"/>
    <col min="1289" max="1289" width="10.140625" style="202" bestFit="1" customWidth="1"/>
    <col min="1290" max="1537" width="9.140625" style="202"/>
    <col min="1538" max="1538" width="3.5703125" style="202" customWidth="1"/>
    <col min="1539" max="1539" width="11.7109375" style="202" customWidth="1"/>
    <col min="1540" max="1540" width="45.140625" style="202" customWidth="1"/>
    <col min="1541" max="1542" width="10.140625" style="202" customWidth="1"/>
    <col min="1543" max="1543" width="17.85546875" style="202" customWidth="1"/>
    <col min="1544" max="1544" width="17.5703125" style="202" customWidth="1"/>
    <col min="1545" max="1545" width="10.140625" style="202" bestFit="1" customWidth="1"/>
    <col min="1546" max="1793" width="9.140625" style="202"/>
    <col min="1794" max="1794" width="3.5703125" style="202" customWidth="1"/>
    <col min="1795" max="1795" width="11.7109375" style="202" customWidth="1"/>
    <col min="1796" max="1796" width="45.140625" style="202" customWidth="1"/>
    <col min="1797" max="1798" width="10.140625" style="202" customWidth="1"/>
    <col min="1799" max="1799" width="17.85546875" style="202" customWidth="1"/>
    <col min="1800" max="1800" width="17.5703125" style="202" customWidth="1"/>
    <col min="1801" max="1801" width="10.140625" style="202" bestFit="1" customWidth="1"/>
    <col min="1802" max="2049" width="9.140625" style="202"/>
    <col min="2050" max="2050" width="3.5703125" style="202" customWidth="1"/>
    <col min="2051" max="2051" width="11.7109375" style="202" customWidth="1"/>
    <col min="2052" max="2052" width="45.140625" style="202" customWidth="1"/>
    <col min="2053" max="2054" width="10.140625" style="202" customWidth="1"/>
    <col min="2055" max="2055" width="17.85546875" style="202" customWidth="1"/>
    <col min="2056" max="2056" width="17.5703125" style="202" customWidth="1"/>
    <col min="2057" max="2057" width="10.140625" style="202" bestFit="1" customWidth="1"/>
    <col min="2058" max="2305" width="9.140625" style="202"/>
    <col min="2306" max="2306" width="3.5703125" style="202" customWidth="1"/>
    <col min="2307" max="2307" width="11.7109375" style="202" customWidth="1"/>
    <col min="2308" max="2308" width="45.140625" style="202" customWidth="1"/>
    <col min="2309" max="2310" width="10.140625" style="202" customWidth="1"/>
    <col min="2311" max="2311" width="17.85546875" style="202" customWidth="1"/>
    <col min="2312" max="2312" width="17.5703125" style="202" customWidth="1"/>
    <col min="2313" max="2313" width="10.140625" style="202" bestFit="1" customWidth="1"/>
    <col min="2314" max="2561" width="9.140625" style="202"/>
    <col min="2562" max="2562" width="3.5703125" style="202" customWidth="1"/>
    <col min="2563" max="2563" width="11.7109375" style="202" customWidth="1"/>
    <col min="2564" max="2564" width="45.140625" style="202" customWidth="1"/>
    <col min="2565" max="2566" width="10.140625" style="202" customWidth="1"/>
    <col min="2567" max="2567" width="17.85546875" style="202" customWidth="1"/>
    <col min="2568" max="2568" width="17.5703125" style="202" customWidth="1"/>
    <col min="2569" max="2569" width="10.140625" style="202" bestFit="1" customWidth="1"/>
    <col min="2570" max="2817" width="9.140625" style="202"/>
    <col min="2818" max="2818" width="3.5703125" style="202" customWidth="1"/>
    <col min="2819" max="2819" width="11.7109375" style="202" customWidth="1"/>
    <col min="2820" max="2820" width="45.140625" style="202" customWidth="1"/>
    <col min="2821" max="2822" width="10.140625" style="202" customWidth="1"/>
    <col min="2823" max="2823" width="17.85546875" style="202" customWidth="1"/>
    <col min="2824" max="2824" width="17.5703125" style="202" customWidth="1"/>
    <col min="2825" max="2825" width="10.140625" style="202" bestFit="1" customWidth="1"/>
    <col min="2826" max="3073" width="9.140625" style="202"/>
    <col min="3074" max="3074" width="3.5703125" style="202" customWidth="1"/>
    <col min="3075" max="3075" width="11.7109375" style="202" customWidth="1"/>
    <col min="3076" max="3076" width="45.140625" style="202" customWidth="1"/>
    <col min="3077" max="3078" width="10.140625" style="202" customWidth="1"/>
    <col min="3079" max="3079" width="17.85546875" style="202" customWidth="1"/>
    <col min="3080" max="3080" width="17.5703125" style="202" customWidth="1"/>
    <col min="3081" max="3081" width="10.140625" style="202" bestFit="1" customWidth="1"/>
    <col min="3082" max="3329" width="9.140625" style="202"/>
    <col min="3330" max="3330" width="3.5703125" style="202" customWidth="1"/>
    <col min="3331" max="3331" width="11.7109375" style="202" customWidth="1"/>
    <col min="3332" max="3332" width="45.140625" style="202" customWidth="1"/>
    <col min="3333" max="3334" width="10.140625" style="202" customWidth="1"/>
    <col min="3335" max="3335" width="17.85546875" style="202" customWidth="1"/>
    <col min="3336" max="3336" width="17.5703125" style="202" customWidth="1"/>
    <col min="3337" max="3337" width="10.140625" style="202" bestFit="1" customWidth="1"/>
    <col min="3338" max="3585" width="9.140625" style="202"/>
    <col min="3586" max="3586" width="3.5703125" style="202" customWidth="1"/>
    <col min="3587" max="3587" width="11.7109375" style="202" customWidth="1"/>
    <col min="3588" max="3588" width="45.140625" style="202" customWidth="1"/>
    <col min="3589" max="3590" width="10.140625" style="202" customWidth="1"/>
    <col min="3591" max="3591" width="17.85546875" style="202" customWidth="1"/>
    <col min="3592" max="3592" width="17.5703125" style="202" customWidth="1"/>
    <col min="3593" max="3593" width="10.140625" style="202" bestFit="1" customWidth="1"/>
    <col min="3594" max="3841" width="9.140625" style="202"/>
    <col min="3842" max="3842" width="3.5703125" style="202" customWidth="1"/>
    <col min="3843" max="3843" width="11.7109375" style="202" customWidth="1"/>
    <col min="3844" max="3844" width="45.140625" style="202" customWidth="1"/>
    <col min="3845" max="3846" width="10.140625" style="202" customWidth="1"/>
    <col min="3847" max="3847" width="17.85546875" style="202" customWidth="1"/>
    <col min="3848" max="3848" width="17.5703125" style="202" customWidth="1"/>
    <col min="3849" max="3849" width="10.140625" style="202" bestFit="1" customWidth="1"/>
    <col min="3850" max="4097" width="9.140625" style="202"/>
    <col min="4098" max="4098" width="3.5703125" style="202" customWidth="1"/>
    <col min="4099" max="4099" width="11.7109375" style="202" customWidth="1"/>
    <col min="4100" max="4100" width="45.140625" style="202" customWidth="1"/>
    <col min="4101" max="4102" width="10.140625" style="202" customWidth="1"/>
    <col min="4103" max="4103" width="17.85546875" style="202" customWidth="1"/>
    <col min="4104" max="4104" width="17.5703125" style="202" customWidth="1"/>
    <col min="4105" max="4105" width="10.140625" style="202" bestFit="1" customWidth="1"/>
    <col min="4106" max="4353" width="9.140625" style="202"/>
    <col min="4354" max="4354" width="3.5703125" style="202" customWidth="1"/>
    <col min="4355" max="4355" width="11.7109375" style="202" customWidth="1"/>
    <col min="4356" max="4356" width="45.140625" style="202" customWidth="1"/>
    <col min="4357" max="4358" width="10.140625" style="202" customWidth="1"/>
    <col min="4359" max="4359" width="17.85546875" style="202" customWidth="1"/>
    <col min="4360" max="4360" width="17.5703125" style="202" customWidth="1"/>
    <col min="4361" max="4361" width="10.140625" style="202" bestFit="1" customWidth="1"/>
    <col min="4362" max="4609" width="9.140625" style="202"/>
    <col min="4610" max="4610" width="3.5703125" style="202" customWidth="1"/>
    <col min="4611" max="4611" width="11.7109375" style="202" customWidth="1"/>
    <col min="4612" max="4612" width="45.140625" style="202" customWidth="1"/>
    <col min="4613" max="4614" width="10.140625" style="202" customWidth="1"/>
    <col min="4615" max="4615" width="17.85546875" style="202" customWidth="1"/>
    <col min="4616" max="4616" width="17.5703125" style="202" customWidth="1"/>
    <col min="4617" max="4617" width="10.140625" style="202" bestFit="1" customWidth="1"/>
    <col min="4618" max="4865" width="9.140625" style="202"/>
    <col min="4866" max="4866" width="3.5703125" style="202" customWidth="1"/>
    <col min="4867" max="4867" width="11.7109375" style="202" customWidth="1"/>
    <col min="4868" max="4868" width="45.140625" style="202" customWidth="1"/>
    <col min="4869" max="4870" width="10.140625" style="202" customWidth="1"/>
    <col min="4871" max="4871" width="17.85546875" style="202" customWidth="1"/>
    <col min="4872" max="4872" width="17.5703125" style="202" customWidth="1"/>
    <col min="4873" max="4873" width="10.140625" style="202" bestFit="1" customWidth="1"/>
    <col min="4874" max="5121" width="9.140625" style="202"/>
    <col min="5122" max="5122" width="3.5703125" style="202" customWidth="1"/>
    <col min="5123" max="5123" width="11.7109375" style="202" customWidth="1"/>
    <col min="5124" max="5124" width="45.140625" style="202" customWidth="1"/>
    <col min="5125" max="5126" width="10.140625" style="202" customWidth="1"/>
    <col min="5127" max="5127" width="17.85546875" style="202" customWidth="1"/>
    <col min="5128" max="5128" width="17.5703125" style="202" customWidth="1"/>
    <col min="5129" max="5129" width="10.140625" style="202" bestFit="1" customWidth="1"/>
    <col min="5130" max="5377" width="9.140625" style="202"/>
    <col min="5378" max="5378" width="3.5703125" style="202" customWidth="1"/>
    <col min="5379" max="5379" width="11.7109375" style="202" customWidth="1"/>
    <col min="5380" max="5380" width="45.140625" style="202" customWidth="1"/>
    <col min="5381" max="5382" width="10.140625" style="202" customWidth="1"/>
    <col min="5383" max="5383" width="17.85546875" style="202" customWidth="1"/>
    <col min="5384" max="5384" width="17.5703125" style="202" customWidth="1"/>
    <col min="5385" max="5385" width="10.140625" style="202" bestFit="1" customWidth="1"/>
    <col min="5386" max="5633" width="9.140625" style="202"/>
    <col min="5634" max="5634" width="3.5703125" style="202" customWidth="1"/>
    <col min="5635" max="5635" width="11.7109375" style="202" customWidth="1"/>
    <col min="5636" max="5636" width="45.140625" style="202" customWidth="1"/>
    <col min="5637" max="5638" width="10.140625" style="202" customWidth="1"/>
    <col min="5639" max="5639" width="17.85546875" style="202" customWidth="1"/>
    <col min="5640" max="5640" width="17.5703125" style="202" customWidth="1"/>
    <col min="5641" max="5641" width="10.140625" style="202" bestFit="1" customWidth="1"/>
    <col min="5642" max="5889" width="9.140625" style="202"/>
    <col min="5890" max="5890" width="3.5703125" style="202" customWidth="1"/>
    <col min="5891" max="5891" width="11.7109375" style="202" customWidth="1"/>
    <col min="5892" max="5892" width="45.140625" style="202" customWidth="1"/>
    <col min="5893" max="5894" width="10.140625" style="202" customWidth="1"/>
    <col min="5895" max="5895" width="17.85546875" style="202" customWidth="1"/>
    <col min="5896" max="5896" width="17.5703125" style="202" customWidth="1"/>
    <col min="5897" max="5897" width="10.140625" style="202" bestFit="1" customWidth="1"/>
    <col min="5898" max="6145" width="9.140625" style="202"/>
    <col min="6146" max="6146" width="3.5703125" style="202" customWidth="1"/>
    <col min="6147" max="6147" width="11.7109375" style="202" customWidth="1"/>
    <col min="6148" max="6148" width="45.140625" style="202" customWidth="1"/>
    <col min="6149" max="6150" width="10.140625" style="202" customWidth="1"/>
    <col min="6151" max="6151" width="17.85546875" style="202" customWidth="1"/>
    <col min="6152" max="6152" width="17.5703125" style="202" customWidth="1"/>
    <col min="6153" max="6153" width="10.140625" style="202" bestFit="1" customWidth="1"/>
    <col min="6154" max="6401" width="9.140625" style="202"/>
    <col min="6402" max="6402" width="3.5703125" style="202" customWidth="1"/>
    <col min="6403" max="6403" width="11.7109375" style="202" customWidth="1"/>
    <col min="6404" max="6404" width="45.140625" style="202" customWidth="1"/>
    <col min="6405" max="6406" width="10.140625" style="202" customWidth="1"/>
    <col min="6407" max="6407" width="17.85546875" style="202" customWidth="1"/>
    <col min="6408" max="6408" width="17.5703125" style="202" customWidth="1"/>
    <col min="6409" max="6409" width="10.140625" style="202" bestFit="1" customWidth="1"/>
    <col min="6410" max="6657" width="9.140625" style="202"/>
    <col min="6658" max="6658" width="3.5703125" style="202" customWidth="1"/>
    <col min="6659" max="6659" width="11.7109375" style="202" customWidth="1"/>
    <col min="6660" max="6660" width="45.140625" style="202" customWidth="1"/>
    <col min="6661" max="6662" width="10.140625" style="202" customWidth="1"/>
    <col min="6663" max="6663" width="17.85546875" style="202" customWidth="1"/>
    <col min="6664" max="6664" width="17.5703125" style="202" customWidth="1"/>
    <col min="6665" max="6665" width="10.140625" style="202" bestFit="1" customWidth="1"/>
    <col min="6666" max="6913" width="9.140625" style="202"/>
    <col min="6914" max="6914" width="3.5703125" style="202" customWidth="1"/>
    <col min="6915" max="6915" width="11.7109375" style="202" customWidth="1"/>
    <col min="6916" max="6916" width="45.140625" style="202" customWidth="1"/>
    <col min="6917" max="6918" width="10.140625" style="202" customWidth="1"/>
    <col min="6919" max="6919" width="17.85546875" style="202" customWidth="1"/>
    <col min="6920" max="6920" width="17.5703125" style="202" customWidth="1"/>
    <col min="6921" max="6921" width="10.140625" style="202" bestFit="1" customWidth="1"/>
    <col min="6922" max="7169" width="9.140625" style="202"/>
    <col min="7170" max="7170" width="3.5703125" style="202" customWidth="1"/>
    <col min="7171" max="7171" width="11.7109375" style="202" customWidth="1"/>
    <col min="7172" max="7172" width="45.140625" style="202" customWidth="1"/>
    <col min="7173" max="7174" width="10.140625" style="202" customWidth="1"/>
    <col min="7175" max="7175" width="17.85546875" style="202" customWidth="1"/>
    <col min="7176" max="7176" width="17.5703125" style="202" customWidth="1"/>
    <col min="7177" max="7177" width="10.140625" style="202" bestFit="1" customWidth="1"/>
    <col min="7178" max="7425" width="9.140625" style="202"/>
    <col min="7426" max="7426" width="3.5703125" style="202" customWidth="1"/>
    <col min="7427" max="7427" width="11.7109375" style="202" customWidth="1"/>
    <col min="7428" max="7428" width="45.140625" style="202" customWidth="1"/>
    <col min="7429" max="7430" width="10.140625" style="202" customWidth="1"/>
    <col min="7431" max="7431" width="17.85546875" style="202" customWidth="1"/>
    <col min="7432" max="7432" width="17.5703125" style="202" customWidth="1"/>
    <col min="7433" max="7433" width="10.140625" style="202" bestFit="1" customWidth="1"/>
    <col min="7434" max="7681" width="9.140625" style="202"/>
    <col min="7682" max="7682" width="3.5703125" style="202" customWidth="1"/>
    <col min="7683" max="7683" width="11.7109375" style="202" customWidth="1"/>
    <col min="7684" max="7684" width="45.140625" style="202" customWidth="1"/>
    <col min="7685" max="7686" width="10.140625" style="202" customWidth="1"/>
    <col min="7687" max="7687" width="17.85546875" style="202" customWidth="1"/>
    <col min="7688" max="7688" width="17.5703125" style="202" customWidth="1"/>
    <col min="7689" max="7689" width="10.140625" style="202" bestFit="1" customWidth="1"/>
    <col min="7690" max="7937" width="9.140625" style="202"/>
    <col min="7938" max="7938" width="3.5703125" style="202" customWidth="1"/>
    <col min="7939" max="7939" width="11.7109375" style="202" customWidth="1"/>
    <col min="7940" max="7940" width="45.140625" style="202" customWidth="1"/>
    <col min="7941" max="7942" width="10.140625" style="202" customWidth="1"/>
    <col min="7943" max="7943" width="17.85546875" style="202" customWidth="1"/>
    <col min="7944" max="7944" width="17.5703125" style="202" customWidth="1"/>
    <col min="7945" max="7945" width="10.140625" style="202" bestFit="1" customWidth="1"/>
    <col min="7946" max="8193" width="9.140625" style="202"/>
    <col min="8194" max="8194" width="3.5703125" style="202" customWidth="1"/>
    <col min="8195" max="8195" width="11.7109375" style="202" customWidth="1"/>
    <col min="8196" max="8196" width="45.140625" style="202" customWidth="1"/>
    <col min="8197" max="8198" width="10.140625" style="202" customWidth="1"/>
    <col min="8199" max="8199" width="17.85546875" style="202" customWidth="1"/>
    <col min="8200" max="8200" width="17.5703125" style="202" customWidth="1"/>
    <col min="8201" max="8201" width="10.140625" style="202" bestFit="1" customWidth="1"/>
    <col min="8202" max="8449" width="9.140625" style="202"/>
    <col min="8450" max="8450" width="3.5703125" style="202" customWidth="1"/>
    <col min="8451" max="8451" width="11.7109375" style="202" customWidth="1"/>
    <col min="8452" max="8452" width="45.140625" style="202" customWidth="1"/>
    <col min="8453" max="8454" width="10.140625" style="202" customWidth="1"/>
    <col min="8455" max="8455" width="17.85546875" style="202" customWidth="1"/>
    <col min="8456" max="8456" width="17.5703125" style="202" customWidth="1"/>
    <col min="8457" max="8457" width="10.140625" style="202" bestFit="1" customWidth="1"/>
    <col min="8458" max="8705" width="9.140625" style="202"/>
    <col min="8706" max="8706" width="3.5703125" style="202" customWidth="1"/>
    <col min="8707" max="8707" width="11.7109375" style="202" customWidth="1"/>
    <col min="8708" max="8708" width="45.140625" style="202" customWidth="1"/>
    <col min="8709" max="8710" width="10.140625" style="202" customWidth="1"/>
    <col min="8711" max="8711" width="17.85546875" style="202" customWidth="1"/>
    <col min="8712" max="8712" width="17.5703125" style="202" customWidth="1"/>
    <col min="8713" max="8713" width="10.140625" style="202" bestFit="1" customWidth="1"/>
    <col min="8714" max="8961" width="9.140625" style="202"/>
    <col min="8962" max="8962" width="3.5703125" style="202" customWidth="1"/>
    <col min="8963" max="8963" width="11.7109375" style="202" customWidth="1"/>
    <col min="8964" max="8964" width="45.140625" style="202" customWidth="1"/>
    <col min="8965" max="8966" width="10.140625" style="202" customWidth="1"/>
    <col min="8967" max="8967" width="17.85546875" style="202" customWidth="1"/>
    <col min="8968" max="8968" width="17.5703125" style="202" customWidth="1"/>
    <col min="8969" max="8969" width="10.140625" style="202" bestFit="1" customWidth="1"/>
    <col min="8970" max="9217" width="9.140625" style="202"/>
    <col min="9218" max="9218" width="3.5703125" style="202" customWidth="1"/>
    <col min="9219" max="9219" width="11.7109375" style="202" customWidth="1"/>
    <col min="9220" max="9220" width="45.140625" style="202" customWidth="1"/>
    <col min="9221" max="9222" width="10.140625" style="202" customWidth="1"/>
    <col min="9223" max="9223" width="17.85546875" style="202" customWidth="1"/>
    <col min="9224" max="9224" width="17.5703125" style="202" customWidth="1"/>
    <col min="9225" max="9225" width="10.140625" style="202" bestFit="1" customWidth="1"/>
    <col min="9226" max="9473" width="9.140625" style="202"/>
    <col min="9474" max="9474" width="3.5703125" style="202" customWidth="1"/>
    <col min="9475" max="9475" width="11.7109375" style="202" customWidth="1"/>
    <col min="9476" max="9476" width="45.140625" style="202" customWidth="1"/>
    <col min="9477" max="9478" width="10.140625" style="202" customWidth="1"/>
    <col min="9479" max="9479" width="17.85546875" style="202" customWidth="1"/>
    <col min="9480" max="9480" width="17.5703125" style="202" customWidth="1"/>
    <col min="9481" max="9481" width="10.140625" style="202" bestFit="1" customWidth="1"/>
    <col min="9482" max="9729" width="9.140625" style="202"/>
    <col min="9730" max="9730" width="3.5703125" style="202" customWidth="1"/>
    <col min="9731" max="9731" width="11.7109375" style="202" customWidth="1"/>
    <col min="9732" max="9732" width="45.140625" style="202" customWidth="1"/>
    <col min="9733" max="9734" width="10.140625" style="202" customWidth="1"/>
    <col min="9735" max="9735" width="17.85546875" style="202" customWidth="1"/>
    <col min="9736" max="9736" width="17.5703125" style="202" customWidth="1"/>
    <col min="9737" max="9737" width="10.140625" style="202" bestFit="1" customWidth="1"/>
    <col min="9738" max="9985" width="9.140625" style="202"/>
    <col min="9986" max="9986" width="3.5703125" style="202" customWidth="1"/>
    <col min="9987" max="9987" width="11.7109375" style="202" customWidth="1"/>
    <col min="9988" max="9988" width="45.140625" style="202" customWidth="1"/>
    <col min="9989" max="9990" width="10.140625" style="202" customWidth="1"/>
    <col min="9991" max="9991" width="17.85546875" style="202" customWidth="1"/>
    <col min="9992" max="9992" width="17.5703125" style="202" customWidth="1"/>
    <col min="9993" max="9993" width="10.140625" style="202" bestFit="1" customWidth="1"/>
    <col min="9994" max="10241" width="9.140625" style="202"/>
    <col min="10242" max="10242" width="3.5703125" style="202" customWidth="1"/>
    <col min="10243" max="10243" width="11.7109375" style="202" customWidth="1"/>
    <col min="10244" max="10244" width="45.140625" style="202" customWidth="1"/>
    <col min="10245" max="10246" width="10.140625" style="202" customWidth="1"/>
    <col min="10247" max="10247" width="17.85546875" style="202" customWidth="1"/>
    <col min="10248" max="10248" width="17.5703125" style="202" customWidth="1"/>
    <col min="10249" max="10249" width="10.140625" style="202" bestFit="1" customWidth="1"/>
    <col min="10250" max="10497" width="9.140625" style="202"/>
    <col min="10498" max="10498" width="3.5703125" style="202" customWidth="1"/>
    <col min="10499" max="10499" width="11.7109375" style="202" customWidth="1"/>
    <col min="10500" max="10500" width="45.140625" style="202" customWidth="1"/>
    <col min="10501" max="10502" width="10.140625" style="202" customWidth="1"/>
    <col min="10503" max="10503" width="17.85546875" style="202" customWidth="1"/>
    <col min="10504" max="10504" width="17.5703125" style="202" customWidth="1"/>
    <col min="10505" max="10505" width="10.140625" style="202" bestFit="1" customWidth="1"/>
    <col min="10506" max="10753" width="9.140625" style="202"/>
    <col min="10754" max="10754" width="3.5703125" style="202" customWidth="1"/>
    <col min="10755" max="10755" width="11.7109375" style="202" customWidth="1"/>
    <col min="10756" max="10756" width="45.140625" style="202" customWidth="1"/>
    <col min="10757" max="10758" width="10.140625" style="202" customWidth="1"/>
    <col min="10759" max="10759" width="17.85546875" style="202" customWidth="1"/>
    <col min="10760" max="10760" width="17.5703125" style="202" customWidth="1"/>
    <col min="10761" max="10761" width="10.140625" style="202" bestFit="1" customWidth="1"/>
    <col min="10762" max="11009" width="9.140625" style="202"/>
    <col min="11010" max="11010" width="3.5703125" style="202" customWidth="1"/>
    <col min="11011" max="11011" width="11.7109375" style="202" customWidth="1"/>
    <col min="11012" max="11012" width="45.140625" style="202" customWidth="1"/>
    <col min="11013" max="11014" width="10.140625" style="202" customWidth="1"/>
    <col min="11015" max="11015" width="17.85546875" style="202" customWidth="1"/>
    <col min="11016" max="11016" width="17.5703125" style="202" customWidth="1"/>
    <col min="11017" max="11017" width="10.140625" style="202" bestFit="1" customWidth="1"/>
    <col min="11018" max="11265" width="9.140625" style="202"/>
    <col min="11266" max="11266" width="3.5703125" style="202" customWidth="1"/>
    <col min="11267" max="11267" width="11.7109375" style="202" customWidth="1"/>
    <col min="11268" max="11268" width="45.140625" style="202" customWidth="1"/>
    <col min="11269" max="11270" width="10.140625" style="202" customWidth="1"/>
    <col min="11271" max="11271" width="17.85546875" style="202" customWidth="1"/>
    <col min="11272" max="11272" width="17.5703125" style="202" customWidth="1"/>
    <col min="11273" max="11273" width="10.140625" style="202" bestFit="1" customWidth="1"/>
    <col min="11274" max="11521" width="9.140625" style="202"/>
    <col min="11522" max="11522" width="3.5703125" style="202" customWidth="1"/>
    <col min="11523" max="11523" width="11.7109375" style="202" customWidth="1"/>
    <col min="11524" max="11524" width="45.140625" style="202" customWidth="1"/>
    <col min="11525" max="11526" width="10.140625" style="202" customWidth="1"/>
    <col min="11527" max="11527" width="17.85546875" style="202" customWidth="1"/>
    <col min="11528" max="11528" width="17.5703125" style="202" customWidth="1"/>
    <col min="11529" max="11529" width="10.140625" style="202" bestFit="1" customWidth="1"/>
    <col min="11530" max="11777" width="9.140625" style="202"/>
    <col min="11778" max="11778" width="3.5703125" style="202" customWidth="1"/>
    <col min="11779" max="11779" width="11.7109375" style="202" customWidth="1"/>
    <col min="11780" max="11780" width="45.140625" style="202" customWidth="1"/>
    <col min="11781" max="11782" width="10.140625" style="202" customWidth="1"/>
    <col min="11783" max="11783" width="17.85546875" style="202" customWidth="1"/>
    <col min="11784" max="11784" width="17.5703125" style="202" customWidth="1"/>
    <col min="11785" max="11785" width="10.140625" style="202" bestFit="1" customWidth="1"/>
    <col min="11786" max="12033" width="9.140625" style="202"/>
    <col min="12034" max="12034" width="3.5703125" style="202" customWidth="1"/>
    <col min="12035" max="12035" width="11.7109375" style="202" customWidth="1"/>
    <col min="12036" max="12036" width="45.140625" style="202" customWidth="1"/>
    <col min="12037" max="12038" width="10.140625" style="202" customWidth="1"/>
    <col min="12039" max="12039" width="17.85546875" style="202" customWidth="1"/>
    <col min="12040" max="12040" width="17.5703125" style="202" customWidth="1"/>
    <col min="12041" max="12041" width="10.140625" style="202" bestFit="1" customWidth="1"/>
    <col min="12042" max="12289" width="9.140625" style="202"/>
    <col min="12290" max="12290" width="3.5703125" style="202" customWidth="1"/>
    <col min="12291" max="12291" width="11.7109375" style="202" customWidth="1"/>
    <col min="12292" max="12292" width="45.140625" style="202" customWidth="1"/>
    <col min="12293" max="12294" width="10.140625" style="202" customWidth="1"/>
    <col min="12295" max="12295" width="17.85546875" style="202" customWidth="1"/>
    <col min="12296" max="12296" width="17.5703125" style="202" customWidth="1"/>
    <col min="12297" max="12297" width="10.140625" style="202" bestFit="1" customWidth="1"/>
    <col min="12298" max="12545" width="9.140625" style="202"/>
    <col min="12546" max="12546" width="3.5703125" style="202" customWidth="1"/>
    <col min="12547" max="12547" width="11.7109375" style="202" customWidth="1"/>
    <col min="12548" max="12548" width="45.140625" style="202" customWidth="1"/>
    <col min="12549" max="12550" width="10.140625" style="202" customWidth="1"/>
    <col min="12551" max="12551" width="17.85546875" style="202" customWidth="1"/>
    <col min="12552" max="12552" width="17.5703125" style="202" customWidth="1"/>
    <col min="12553" max="12553" width="10.140625" style="202" bestFit="1" customWidth="1"/>
    <col min="12554" max="12801" width="9.140625" style="202"/>
    <col min="12802" max="12802" width="3.5703125" style="202" customWidth="1"/>
    <col min="12803" max="12803" width="11.7109375" style="202" customWidth="1"/>
    <col min="12804" max="12804" width="45.140625" style="202" customWidth="1"/>
    <col min="12805" max="12806" width="10.140625" style="202" customWidth="1"/>
    <col min="12807" max="12807" width="17.85546875" style="202" customWidth="1"/>
    <col min="12808" max="12808" width="17.5703125" style="202" customWidth="1"/>
    <col min="12809" max="12809" width="10.140625" style="202" bestFit="1" customWidth="1"/>
    <col min="12810" max="13057" width="9.140625" style="202"/>
    <col min="13058" max="13058" width="3.5703125" style="202" customWidth="1"/>
    <col min="13059" max="13059" width="11.7109375" style="202" customWidth="1"/>
    <col min="13060" max="13060" width="45.140625" style="202" customWidth="1"/>
    <col min="13061" max="13062" width="10.140625" style="202" customWidth="1"/>
    <col min="13063" max="13063" width="17.85546875" style="202" customWidth="1"/>
    <col min="13064" max="13064" width="17.5703125" style="202" customWidth="1"/>
    <col min="13065" max="13065" width="10.140625" style="202" bestFit="1" customWidth="1"/>
    <col min="13066" max="13313" width="9.140625" style="202"/>
    <col min="13314" max="13314" width="3.5703125" style="202" customWidth="1"/>
    <col min="13315" max="13315" width="11.7109375" style="202" customWidth="1"/>
    <col min="13316" max="13316" width="45.140625" style="202" customWidth="1"/>
    <col min="13317" max="13318" width="10.140625" style="202" customWidth="1"/>
    <col min="13319" max="13319" width="17.85546875" style="202" customWidth="1"/>
    <col min="13320" max="13320" width="17.5703125" style="202" customWidth="1"/>
    <col min="13321" max="13321" width="10.140625" style="202" bestFit="1" customWidth="1"/>
    <col min="13322" max="13569" width="9.140625" style="202"/>
    <col min="13570" max="13570" width="3.5703125" style="202" customWidth="1"/>
    <col min="13571" max="13571" width="11.7109375" style="202" customWidth="1"/>
    <col min="13572" max="13572" width="45.140625" style="202" customWidth="1"/>
    <col min="13573" max="13574" width="10.140625" style="202" customWidth="1"/>
    <col min="13575" max="13575" width="17.85546875" style="202" customWidth="1"/>
    <col min="13576" max="13576" width="17.5703125" style="202" customWidth="1"/>
    <col min="13577" max="13577" width="10.140625" style="202" bestFit="1" customWidth="1"/>
    <col min="13578" max="13825" width="9.140625" style="202"/>
    <col min="13826" max="13826" width="3.5703125" style="202" customWidth="1"/>
    <col min="13827" max="13827" width="11.7109375" style="202" customWidth="1"/>
    <col min="13828" max="13828" width="45.140625" style="202" customWidth="1"/>
    <col min="13829" max="13830" width="10.140625" style="202" customWidth="1"/>
    <col min="13831" max="13831" width="17.85546875" style="202" customWidth="1"/>
    <col min="13832" max="13832" width="17.5703125" style="202" customWidth="1"/>
    <col min="13833" max="13833" width="10.140625" style="202" bestFit="1" customWidth="1"/>
    <col min="13834" max="14081" width="9.140625" style="202"/>
    <col min="14082" max="14082" width="3.5703125" style="202" customWidth="1"/>
    <col min="14083" max="14083" width="11.7109375" style="202" customWidth="1"/>
    <col min="14084" max="14084" width="45.140625" style="202" customWidth="1"/>
    <col min="14085" max="14086" width="10.140625" style="202" customWidth="1"/>
    <col min="14087" max="14087" width="17.85546875" style="202" customWidth="1"/>
    <col min="14088" max="14088" width="17.5703125" style="202" customWidth="1"/>
    <col min="14089" max="14089" width="10.140625" style="202" bestFit="1" customWidth="1"/>
    <col min="14090" max="14337" width="9.140625" style="202"/>
    <col min="14338" max="14338" width="3.5703125" style="202" customWidth="1"/>
    <col min="14339" max="14339" width="11.7109375" style="202" customWidth="1"/>
    <col min="14340" max="14340" width="45.140625" style="202" customWidth="1"/>
    <col min="14341" max="14342" width="10.140625" style="202" customWidth="1"/>
    <col min="14343" max="14343" width="17.85546875" style="202" customWidth="1"/>
    <col min="14344" max="14344" width="17.5703125" style="202" customWidth="1"/>
    <col min="14345" max="14345" width="10.140625" style="202" bestFit="1" customWidth="1"/>
    <col min="14346" max="14593" width="9.140625" style="202"/>
    <col min="14594" max="14594" width="3.5703125" style="202" customWidth="1"/>
    <col min="14595" max="14595" width="11.7109375" style="202" customWidth="1"/>
    <col min="14596" max="14596" width="45.140625" style="202" customWidth="1"/>
    <col min="14597" max="14598" width="10.140625" style="202" customWidth="1"/>
    <col min="14599" max="14599" width="17.85546875" style="202" customWidth="1"/>
    <col min="14600" max="14600" width="17.5703125" style="202" customWidth="1"/>
    <col min="14601" max="14601" width="10.140625" style="202" bestFit="1" customWidth="1"/>
    <col min="14602" max="14849" width="9.140625" style="202"/>
    <col min="14850" max="14850" width="3.5703125" style="202" customWidth="1"/>
    <col min="14851" max="14851" width="11.7109375" style="202" customWidth="1"/>
    <col min="14852" max="14852" width="45.140625" style="202" customWidth="1"/>
    <col min="14853" max="14854" width="10.140625" style="202" customWidth="1"/>
    <col min="14855" max="14855" width="17.85546875" style="202" customWidth="1"/>
    <col min="14856" max="14856" width="17.5703125" style="202" customWidth="1"/>
    <col min="14857" max="14857" width="10.140625" style="202" bestFit="1" customWidth="1"/>
    <col min="14858" max="15105" width="9.140625" style="202"/>
    <col min="15106" max="15106" width="3.5703125" style="202" customWidth="1"/>
    <col min="15107" max="15107" width="11.7109375" style="202" customWidth="1"/>
    <col min="15108" max="15108" width="45.140625" style="202" customWidth="1"/>
    <col min="15109" max="15110" width="10.140625" style="202" customWidth="1"/>
    <col min="15111" max="15111" width="17.85546875" style="202" customWidth="1"/>
    <col min="15112" max="15112" width="17.5703125" style="202" customWidth="1"/>
    <col min="15113" max="15113" width="10.140625" style="202" bestFit="1" customWidth="1"/>
    <col min="15114" max="15361" width="9.140625" style="202"/>
    <col min="15362" max="15362" width="3.5703125" style="202" customWidth="1"/>
    <col min="15363" max="15363" width="11.7109375" style="202" customWidth="1"/>
    <col min="15364" max="15364" width="45.140625" style="202" customWidth="1"/>
    <col min="15365" max="15366" width="10.140625" style="202" customWidth="1"/>
    <col min="15367" max="15367" width="17.85546875" style="202" customWidth="1"/>
    <col min="15368" max="15368" width="17.5703125" style="202" customWidth="1"/>
    <col min="15369" max="15369" width="10.140625" style="202" bestFit="1" customWidth="1"/>
    <col min="15370" max="15617" width="9.140625" style="202"/>
    <col min="15618" max="15618" width="3.5703125" style="202" customWidth="1"/>
    <col min="15619" max="15619" width="11.7109375" style="202" customWidth="1"/>
    <col min="15620" max="15620" width="45.140625" style="202" customWidth="1"/>
    <col min="15621" max="15622" width="10.140625" style="202" customWidth="1"/>
    <col min="15623" max="15623" width="17.85546875" style="202" customWidth="1"/>
    <col min="15624" max="15624" width="17.5703125" style="202" customWidth="1"/>
    <col min="15625" max="15625" width="10.140625" style="202" bestFit="1" customWidth="1"/>
    <col min="15626" max="15873" width="9.140625" style="202"/>
    <col min="15874" max="15874" width="3.5703125" style="202" customWidth="1"/>
    <col min="15875" max="15875" width="11.7109375" style="202" customWidth="1"/>
    <col min="15876" max="15876" width="45.140625" style="202" customWidth="1"/>
    <col min="15877" max="15878" width="10.140625" style="202" customWidth="1"/>
    <col min="15879" max="15879" width="17.85546875" style="202" customWidth="1"/>
    <col min="15880" max="15880" width="17.5703125" style="202" customWidth="1"/>
    <col min="15881" max="15881" width="10.140625" style="202" bestFit="1" customWidth="1"/>
    <col min="15882" max="16129" width="9.140625" style="202"/>
    <col min="16130" max="16130" width="3.5703125" style="202" customWidth="1"/>
    <col min="16131" max="16131" width="11.7109375" style="202" customWidth="1"/>
    <col min="16132" max="16132" width="45.140625" style="202" customWidth="1"/>
    <col min="16133" max="16134" width="10.140625" style="202" customWidth="1"/>
    <col min="16135" max="16135" width="17.85546875" style="202" customWidth="1"/>
    <col min="16136" max="16136" width="17.5703125" style="202" customWidth="1"/>
    <col min="16137" max="16137" width="10.140625" style="202" bestFit="1" customWidth="1"/>
    <col min="16138" max="16384" width="9.140625" style="202"/>
  </cols>
  <sheetData>
    <row r="1" spans="1:13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472"/>
    </row>
    <row r="2" spans="1:13" ht="12.75" customHeight="1" x14ac:dyDescent="0.2">
      <c r="H2" s="206"/>
    </row>
    <row r="3" spans="1:13" s="4" customFormat="1" ht="15.75" x14ac:dyDescent="0.25">
      <c r="A3" s="3437" t="s">
        <v>417</v>
      </c>
      <c r="B3" s="3437"/>
      <c r="C3" s="3437"/>
      <c r="D3" s="3437"/>
      <c r="E3" s="3437"/>
      <c r="F3" s="3437"/>
      <c r="G3" s="3437"/>
      <c r="H3" s="96"/>
    </row>
    <row r="4" spans="1:13" s="4" customFormat="1" ht="15.75" x14ac:dyDescent="0.25">
      <c r="B4" s="177"/>
      <c r="C4" s="177"/>
      <c r="D4" s="177"/>
      <c r="E4" s="177"/>
      <c r="F4" s="177"/>
      <c r="G4" s="177"/>
      <c r="H4" s="177"/>
    </row>
    <row r="5" spans="1:13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</row>
    <row r="6" spans="1:13" s="213" customFormat="1" ht="12.75" customHeight="1" thickBot="1" x14ac:dyDescent="0.3">
      <c r="B6" s="214"/>
      <c r="C6" s="214"/>
      <c r="D6" s="214"/>
      <c r="E6" s="181" t="s">
        <v>110</v>
      </c>
      <c r="F6" s="181"/>
      <c r="G6" s="228"/>
    </row>
    <row r="7" spans="1:13" s="218" customFormat="1" ht="12.75" customHeight="1" x14ac:dyDescent="0.25">
      <c r="B7" s="2601"/>
      <c r="C7" s="3499" t="s">
        <v>151</v>
      </c>
      <c r="D7" s="3476" t="s">
        <v>152</v>
      </c>
      <c r="E7" s="3468" t="s">
        <v>1803</v>
      </c>
      <c r="F7" s="91"/>
      <c r="G7" s="475"/>
      <c r="H7" s="475"/>
      <c r="I7" s="475"/>
      <c r="J7" s="475"/>
      <c r="K7" s="475"/>
      <c r="L7" s="475"/>
    </row>
    <row r="8" spans="1:13" s="213" customFormat="1" ht="12.75" customHeight="1" thickBot="1" x14ac:dyDescent="0.3">
      <c r="B8" s="2601"/>
      <c r="C8" s="3500"/>
      <c r="D8" s="3477"/>
      <c r="E8" s="3469"/>
      <c r="F8" s="91"/>
      <c r="G8" s="689"/>
    </row>
    <row r="9" spans="1:13" s="213" customFormat="1" ht="12.75" customHeight="1" thickBot="1" x14ac:dyDescent="0.3">
      <c r="B9" s="183"/>
      <c r="C9" s="184" t="s">
        <v>333</v>
      </c>
      <c r="D9" s="185" t="s">
        <v>334</v>
      </c>
      <c r="E9" s="186">
        <f>SUM(E10:E13)</f>
        <v>96556.64</v>
      </c>
      <c r="F9" s="187"/>
      <c r="G9" s="689"/>
    </row>
    <row r="10" spans="1:13" s="222" customFormat="1" ht="12.75" customHeight="1" x14ac:dyDescent="0.2">
      <c r="B10" s="188"/>
      <c r="C10" s="690" t="s">
        <v>156</v>
      </c>
      <c r="D10" s="691" t="s">
        <v>157</v>
      </c>
      <c r="E10" s="195">
        <f>F19</f>
        <v>11540</v>
      </c>
      <c r="F10" s="192"/>
      <c r="G10" s="692"/>
      <c r="H10" s="693"/>
      <c r="I10" s="694"/>
      <c r="J10" s="694"/>
      <c r="K10" s="694"/>
      <c r="L10" s="694"/>
      <c r="M10" s="694"/>
    </row>
    <row r="11" spans="1:13" s="222" customFormat="1" ht="12.75" customHeight="1" x14ac:dyDescent="0.2">
      <c r="B11" s="188"/>
      <c r="C11" s="690" t="s">
        <v>28</v>
      </c>
      <c r="D11" s="691" t="s">
        <v>1928</v>
      </c>
      <c r="E11" s="196">
        <f>F32</f>
        <v>14741.64</v>
      </c>
      <c r="F11" s="198"/>
      <c r="G11" s="689"/>
      <c r="H11" s="693"/>
      <c r="I11" s="694"/>
      <c r="J11" s="694"/>
      <c r="K11" s="694"/>
      <c r="L11" s="694"/>
      <c r="M11" s="694"/>
    </row>
    <row r="12" spans="1:13" s="222" customFormat="1" ht="12.75" customHeight="1" x14ac:dyDescent="0.2">
      <c r="B12" s="188"/>
      <c r="C12" s="690" t="s">
        <v>335</v>
      </c>
      <c r="D12" s="691" t="s">
        <v>1927</v>
      </c>
      <c r="E12" s="196">
        <f>F42</f>
        <v>15000</v>
      </c>
      <c r="F12" s="198"/>
      <c r="G12" s="692"/>
      <c r="H12" s="693"/>
      <c r="I12" s="694"/>
      <c r="J12" s="694"/>
      <c r="K12" s="694"/>
      <c r="L12" s="694"/>
      <c r="M12" s="694"/>
    </row>
    <row r="13" spans="1:13" s="222" customFormat="1" ht="12.75" customHeight="1" thickBot="1" x14ac:dyDescent="0.25">
      <c r="B13" s="188"/>
      <c r="C13" s="2724" t="s">
        <v>418</v>
      </c>
      <c r="D13" s="2725" t="s">
        <v>2080</v>
      </c>
      <c r="E13" s="2712">
        <f>F49+F60</f>
        <v>55275</v>
      </c>
      <c r="F13" s="2323"/>
      <c r="G13" s="692"/>
      <c r="H13" s="693"/>
      <c r="I13" s="695"/>
      <c r="J13" s="695"/>
      <c r="K13" s="694"/>
      <c r="L13" s="694"/>
      <c r="M13" s="694"/>
    </row>
    <row r="14" spans="1:13" s="4" customFormat="1" ht="12.75" customHeight="1" x14ac:dyDescent="0.25">
      <c r="B14" s="199"/>
      <c r="C14" s="3"/>
      <c r="D14" s="3"/>
      <c r="E14" s="3"/>
      <c r="F14" s="87"/>
      <c r="G14" s="696"/>
      <c r="H14" s="697"/>
      <c r="I14" s="695"/>
      <c r="J14" s="695"/>
      <c r="K14" s="698"/>
      <c r="L14" s="698"/>
      <c r="M14" s="698"/>
    </row>
    <row r="15" spans="1:13" ht="12.75" customHeight="1" x14ac:dyDescent="0.2">
      <c r="I15" s="699"/>
      <c r="J15" s="699"/>
      <c r="K15" s="699"/>
      <c r="L15" s="699"/>
      <c r="M15" s="699"/>
    </row>
    <row r="16" spans="1:13" s="178" customFormat="1" ht="18.75" customHeight="1" x14ac:dyDescent="0.25">
      <c r="B16" s="201" t="s">
        <v>419</v>
      </c>
      <c r="C16" s="179"/>
      <c r="D16" s="179"/>
      <c r="E16" s="179"/>
      <c r="F16" s="179"/>
      <c r="G16" s="180"/>
      <c r="H16" s="700"/>
      <c r="I16" s="701"/>
      <c r="J16" s="701"/>
      <c r="K16" s="701"/>
      <c r="L16" s="701"/>
      <c r="M16" s="701"/>
    </row>
    <row r="17" spans="1:13" s="213" customFormat="1" ht="12" thickBot="1" x14ac:dyDescent="0.3">
      <c r="B17" s="214"/>
      <c r="C17" s="214"/>
      <c r="D17" s="214"/>
      <c r="E17" s="288"/>
      <c r="F17" s="288"/>
      <c r="G17" s="182" t="s">
        <v>110</v>
      </c>
      <c r="H17" s="289"/>
      <c r="I17" s="285"/>
      <c r="J17" s="285"/>
      <c r="K17" s="285"/>
      <c r="L17" s="285"/>
      <c r="M17" s="285"/>
    </row>
    <row r="18" spans="1:13" s="218" customFormat="1" ht="24.75" customHeight="1" thickBot="1" x14ac:dyDescent="0.3">
      <c r="A18" s="1093" t="s">
        <v>1801</v>
      </c>
      <c r="B18" s="1094" t="s">
        <v>318</v>
      </c>
      <c r="C18" s="1095" t="s">
        <v>420</v>
      </c>
      <c r="D18" s="1096" t="s">
        <v>200</v>
      </c>
      <c r="E18" s="1097" t="s">
        <v>1804</v>
      </c>
      <c r="F18" s="1098" t="s">
        <v>1800</v>
      </c>
      <c r="G18" s="1099" t="s">
        <v>167</v>
      </c>
      <c r="H18" s="475"/>
      <c r="I18" s="475"/>
      <c r="J18" s="475"/>
      <c r="K18" s="475"/>
      <c r="L18" s="475"/>
      <c r="M18" s="475"/>
    </row>
    <row r="19" spans="1:13" s="213" customFormat="1" ht="15" customHeight="1" thickBot="1" x14ac:dyDescent="0.3">
      <c r="A19" s="1086">
        <f>A20</f>
        <v>11540</v>
      </c>
      <c r="B19" s="1087" t="s">
        <v>2</v>
      </c>
      <c r="C19" s="1088" t="s">
        <v>168</v>
      </c>
      <c r="D19" s="1089" t="s">
        <v>169</v>
      </c>
      <c r="E19" s="1090">
        <f>E20</f>
        <v>11540</v>
      </c>
      <c r="F19" s="1091">
        <v>11540</v>
      </c>
      <c r="G19" s="1092" t="s">
        <v>6</v>
      </c>
    </row>
    <row r="20" spans="1:13" s="222" customFormat="1" ht="12.75" customHeight="1" x14ac:dyDescent="0.2">
      <c r="A20" s="674">
        <f>SUM(A21:A26)</f>
        <v>11540</v>
      </c>
      <c r="B20" s="704" t="s">
        <v>170</v>
      </c>
      <c r="C20" s="705" t="s">
        <v>6</v>
      </c>
      <c r="D20" s="706" t="s">
        <v>421</v>
      </c>
      <c r="E20" s="490">
        <f>SUM(E21:E26)</f>
        <v>11540</v>
      </c>
      <c r="F20" s="491">
        <f>SUM(F21:F26)</f>
        <v>11540</v>
      </c>
      <c r="G20" s="707"/>
    </row>
    <row r="21" spans="1:13" s="266" customFormat="1" ht="12.75" customHeight="1" x14ac:dyDescent="0.2">
      <c r="A21" s="463">
        <v>100</v>
      </c>
      <c r="B21" s="708" t="s">
        <v>179</v>
      </c>
      <c r="C21" s="709" t="s">
        <v>2071</v>
      </c>
      <c r="D21" s="710" t="s">
        <v>422</v>
      </c>
      <c r="E21" s="334">
        <v>100</v>
      </c>
      <c r="F21" s="711">
        <v>100</v>
      </c>
      <c r="G21" s="331"/>
    </row>
    <row r="22" spans="1:13" s="266" customFormat="1" ht="12.75" customHeight="1" x14ac:dyDescent="0.2">
      <c r="A22" s="462">
        <v>690</v>
      </c>
      <c r="B22" s="708" t="s">
        <v>179</v>
      </c>
      <c r="C22" s="709" t="s">
        <v>2072</v>
      </c>
      <c r="D22" s="710" t="s">
        <v>423</v>
      </c>
      <c r="E22" s="333">
        <v>690</v>
      </c>
      <c r="F22" s="712">
        <v>590</v>
      </c>
      <c r="G22" s="307"/>
    </row>
    <row r="23" spans="1:13" s="266" customFormat="1" ht="12.75" customHeight="1" x14ac:dyDescent="0.2">
      <c r="A23" s="713">
        <v>300</v>
      </c>
      <c r="B23" s="708" t="s">
        <v>179</v>
      </c>
      <c r="C23" s="709" t="s">
        <v>2073</v>
      </c>
      <c r="D23" s="710" t="s">
        <v>424</v>
      </c>
      <c r="E23" s="714">
        <v>300</v>
      </c>
      <c r="F23" s="715">
        <v>300</v>
      </c>
      <c r="G23" s="307"/>
    </row>
    <row r="24" spans="1:13" s="266" customFormat="1" ht="12.75" customHeight="1" x14ac:dyDescent="0.2">
      <c r="A24" s="716">
        <v>9700</v>
      </c>
      <c r="B24" s="708" t="s">
        <v>179</v>
      </c>
      <c r="C24" s="709" t="s">
        <v>2074</v>
      </c>
      <c r="D24" s="710" t="s">
        <v>425</v>
      </c>
      <c r="E24" s="717">
        <v>9700</v>
      </c>
      <c r="F24" s="718">
        <v>9800</v>
      </c>
      <c r="G24" s="307"/>
    </row>
    <row r="25" spans="1:13" s="266" customFormat="1" ht="12.75" customHeight="1" x14ac:dyDescent="0.2">
      <c r="A25" s="716">
        <v>100</v>
      </c>
      <c r="B25" s="708" t="s">
        <v>179</v>
      </c>
      <c r="C25" s="709" t="s">
        <v>2075</v>
      </c>
      <c r="D25" s="710" t="s">
        <v>426</v>
      </c>
      <c r="E25" s="717">
        <v>100</v>
      </c>
      <c r="F25" s="718">
        <v>100</v>
      </c>
      <c r="G25" s="311"/>
    </row>
    <row r="26" spans="1:13" s="266" customFormat="1" ht="12.75" customHeight="1" thickBot="1" x14ac:dyDescent="0.25">
      <c r="A26" s="719">
        <v>650</v>
      </c>
      <c r="B26" s="720" t="s">
        <v>179</v>
      </c>
      <c r="C26" s="721" t="s">
        <v>2076</v>
      </c>
      <c r="D26" s="722" t="s">
        <v>427</v>
      </c>
      <c r="E26" s="723">
        <v>650</v>
      </c>
      <c r="F26" s="724">
        <v>650</v>
      </c>
      <c r="G26" s="341"/>
    </row>
    <row r="27" spans="1:13" s="266" customFormat="1" ht="12.75" x14ac:dyDescent="0.2">
      <c r="B27" s="725"/>
      <c r="C27" s="726"/>
      <c r="D27" s="226"/>
      <c r="E27" s="493"/>
      <c r="F27" s="493"/>
      <c r="G27" s="493"/>
      <c r="H27" s="346"/>
    </row>
    <row r="28" spans="1:13" ht="12.75" customHeight="1" x14ac:dyDescent="0.2">
      <c r="B28" s="178"/>
      <c r="C28" s="727"/>
      <c r="D28" s="727"/>
      <c r="E28" s="727"/>
      <c r="F28" s="727"/>
      <c r="G28" s="727"/>
    </row>
    <row r="29" spans="1:13" ht="18.75" customHeight="1" x14ac:dyDescent="0.2">
      <c r="B29" s="201" t="s">
        <v>428</v>
      </c>
      <c r="C29" s="179"/>
      <c r="D29" s="179"/>
      <c r="E29" s="179"/>
      <c r="F29" s="179"/>
      <c r="G29" s="180"/>
    </row>
    <row r="30" spans="1:13" ht="12.75" customHeight="1" thickBot="1" x14ac:dyDescent="0.25">
      <c r="B30" s="214"/>
      <c r="C30" s="214"/>
      <c r="D30" s="214"/>
      <c r="E30" s="181"/>
      <c r="F30" s="181"/>
      <c r="G30" s="181" t="s">
        <v>110</v>
      </c>
    </row>
    <row r="31" spans="1:13" ht="24.75" customHeight="1" thickBot="1" x14ac:dyDescent="0.25">
      <c r="A31" s="1093" t="s">
        <v>1801</v>
      </c>
      <c r="B31" s="459" t="s">
        <v>164</v>
      </c>
      <c r="C31" s="460" t="s">
        <v>429</v>
      </c>
      <c r="D31" s="461" t="s">
        <v>430</v>
      </c>
      <c r="E31" s="1097" t="s">
        <v>1804</v>
      </c>
      <c r="F31" s="1098" t="s">
        <v>1800</v>
      </c>
      <c r="G31" s="702" t="s">
        <v>167</v>
      </c>
      <c r="H31" s="202"/>
    </row>
    <row r="32" spans="1:13" s="567" customFormat="1" ht="15" customHeight="1" thickBot="1" x14ac:dyDescent="0.3">
      <c r="A32" s="557">
        <f>SUM(A33:A36)</f>
        <v>43200</v>
      </c>
      <c r="B32" s="558" t="s">
        <v>1</v>
      </c>
      <c r="C32" s="559" t="s">
        <v>168</v>
      </c>
      <c r="D32" s="784" t="s">
        <v>431</v>
      </c>
      <c r="E32" s="557">
        <f>E33+E34+E35+E36</f>
        <v>14741.64</v>
      </c>
      <c r="F32" s="557">
        <f>SUM(F33:F36)</f>
        <v>14741.64</v>
      </c>
      <c r="G32" s="703" t="s">
        <v>6</v>
      </c>
    </row>
    <row r="33" spans="1:9" ht="12.75" customHeight="1" x14ac:dyDescent="0.2">
      <c r="A33" s="728">
        <v>0</v>
      </c>
      <c r="B33" s="729" t="s">
        <v>2</v>
      </c>
      <c r="C33" s="730" t="s">
        <v>432</v>
      </c>
      <c r="D33" s="731" t="s">
        <v>2077</v>
      </c>
      <c r="E33" s="732">
        <v>0</v>
      </c>
      <c r="F33" s="733">
        <v>0</v>
      </c>
      <c r="G33" s="734"/>
      <c r="H33" s="202"/>
    </row>
    <row r="34" spans="1:9" ht="12.75" customHeight="1" x14ac:dyDescent="0.2">
      <c r="A34" s="735">
        <v>0</v>
      </c>
      <c r="B34" s="736" t="s">
        <v>2</v>
      </c>
      <c r="C34" s="76" t="s">
        <v>433</v>
      </c>
      <c r="D34" s="519" t="s">
        <v>434</v>
      </c>
      <c r="E34" s="737">
        <v>0</v>
      </c>
      <c r="F34" s="738">
        <v>0</v>
      </c>
      <c r="G34" s="385"/>
      <c r="H34" s="202"/>
    </row>
    <row r="35" spans="1:9" ht="22.5" x14ac:dyDescent="0.2">
      <c r="A35" s="735">
        <v>43200</v>
      </c>
      <c r="B35" s="736" t="s">
        <v>2</v>
      </c>
      <c r="C35" s="76" t="s">
        <v>435</v>
      </c>
      <c r="D35" s="519" t="s">
        <v>436</v>
      </c>
      <c r="E35" s="737">
        <v>14741.64</v>
      </c>
      <c r="F35" s="738">
        <v>14741.64</v>
      </c>
      <c r="G35" s="739"/>
      <c r="H35" s="202"/>
    </row>
    <row r="36" spans="1:9" ht="12.75" customHeight="1" thickBot="1" x14ac:dyDescent="0.25">
      <c r="A36" s="740">
        <v>0</v>
      </c>
      <c r="B36" s="741" t="s">
        <v>2</v>
      </c>
      <c r="C36" s="742" t="s">
        <v>437</v>
      </c>
      <c r="D36" s="743" t="s">
        <v>438</v>
      </c>
      <c r="E36" s="744">
        <v>0</v>
      </c>
      <c r="F36" s="745">
        <v>0</v>
      </c>
      <c r="G36" s="746"/>
      <c r="H36" s="202"/>
    </row>
    <row r="37" spans="1:9" ht="12.75" customHeight="1" x14ac:dyDescent="0.25">
      <c r="B37" s="747"/>
      <c r="C37" s="747"/>
      <c r="D37" s="747"/>
      <c r="E37" s="747"/>
      <c r="F37" s="747"/>
      <c r="G37" s="747"/>
    </row>
    <row r="38" spans="1:9" ht="12.75" customHeight="1" x14ac:dyDescent="0.25">
      <c r="B38" s="747"/>
      <c r="C38" s="747"/>
      <c r="D38" s="747"/>
      <c r="E38" s="747"/>
      <c r="F38" s="747"/>
      <c r="G38" s="747"/>
    </row>
    <row r="39" spans="1:9" ht="18.75" customHeight="1" x14ac:dyDescent="0.2">
      <c r="B39" s="201" t="s">
        <v>439</v>
      </c>
      <c r="C39" s="201"/>
      <c r="D39" s="201"/>
      <c r="E39" s="201"/>
      <c r="F39" s="201"/>
      <c r="G39" s="201"/>
      <c r="H39" s="201"/>
      <c r="I39" s="201"/>
    </row>
    <row r="40" spans="1:9" ht="12" thickBot="1" x14ac:dyDescent="0.25">
      <c r="B40" s="214"/>
      <c r="C40" s="214"/>
      <c r="D40" s="214"/>
      <c r="E40" s="181"/>
      <c r="F40" s="181"/>
      <c r="G40" s="181" t="s">
        <v>110</v>
      </c>
      <c r="H40" s="582"/>
    </row>
    <row r="41" spans="1:9" ht="24" customHeight="1" thickBot="1" x14ac:dyDescent="0.25">
      <c r="A41" s="1093" t="s">
        <v>1801</v>
      </c>
      <c r="B41" s="1100" t="s">
        <v>164</v>
      </c>
      <c r="C41" s="1101" t="s">
        <v>440</v>
      </c>
      <c r="D41" s="748" t="s">
        <v>384</v>
      </c>
      <c r="E41" s="1097" t="s">
        <v>1804</v>
      </c>
      <c r="F41" s="1098" t="s">
        <v>1800</v>
      </c>
      <c r="G41" s="702" t="s">
        <v>167</v>
      </c>
      <c r="H41" s="202"/>
    </row>
    <row r="42" spans="1:9" ht="15" customHeight="1" thickBot="1" x14ac:dyDescent="0.25">
      <c r="A42" s="186">
        <v>0</v>
      </c>
      <c r="B42" s="230" t="s">
        <v>2</v>
      </c>
      <c r="C42" s="583" t="s">
        <v>168</v>
      </c>
      <c r="D42" s="185" t="s">
        <v>169</v>
      </c>
      <c r="E42" s="186">
        <f>E43</f>
        <v>15000</v>
      </c>
      <c r="F42" s="186">
        <f>F43</f>
        <v>15000</v>
      </c>
      <c r="G42" s="749" t="s">
        <v>6</v>
      </c>
      <c r="H42" s="202"/>
    </row>
    <row r="43" spans="1:9" ht="12" thickBot="1" x14ac:dyDescent="0.25">
      <c r="A43" s="750">
        <v>0</v>
      </c>
      <c r="B43" s="751" t="s">
        <v>2</v>
      </c>
      <c r="C43" s="752"/>
      <c r="D43" s="753" t="s">
        <v>441</v>
      </c>
      <c r="E43" s="754">
        <v>15000</v>
      </c>
      <c r="F43" s="755">
        <v>15000</v>
      </c>
      <c r="G43" s="756"/>
      <c r="H43" s="202"/>
    </row>
    <row r="44" spans="1:9" ht="12.75" customHeight="1" x14ac:dyDescent="0.2">
      <c r="B44" s="202"/>
      <c r="C44" s="757"/>
    </row>
    <row r="45" spans="1:9" ht="12.75" customHeight="1" x14ac:dyDescent="0.2">
      <c r="B45" s="202"/>
      <c r="C45" s="757"/>
    </row>
    <row r="46" spans="1:9" ht="18.75" customHeight="1" x14ac:dyDescent="0.25">
      <c r="B46" s="758" t="s">
        <v>447</v>
      </c>
      <c r="C46" s="758"/>
      <c r="D46" s="758"/>
      <c r="E46" s="758"/>
      <c r="F46" s="758"/>
      <c r="G46" s="759"/>
    </row>
    <row r="47" spans="1:9" ht="12.75" customHeight="1" thickBot="1" x14ac:dyDescent="0.25">
      <c r="B47" s="214"/>
      <c r="C47" s="783"/>
      <c r="D47" s="214"/>
      <c r="E47" s="181"/>
      <c r="F47" s="181"/>
      <c r="G47" s="181" t="s">
        <v>110</v>
      </c>
    </row>
    <row r="48" spans="1:9" ht="24" customHeight="1" thickBot="1" x14ac:dyDescent="0.25">
      <c r="A48" s="1093" t="s">
        <v>1801</v>
      </c>
      <c r="B48" s="3336" t="s">
        <v>164</v>
      </c>
      <c r="C48" s="3338" t="s">
        <v>448</v>
      </c>
      <c r="D48" s="3337" t="s">
        <v>442</v>
      </c>
      <c r="E48" s="1097" t="s">
        <v>1804</v>
      </c>
      <c r="F48" s="1098" t="s">
        <v>1800</v>
      </c>
      <c r="G48" s="3341" t="s">
        <v>167</v>
      </c>
    </row>
    <row r="49" spans="1:10" ht="12.75" customHeight="1" thickBot="1" x14ac:dyDescent="0.25">
      <c r="A49" s="557">
        <f>A50+A52</f>
        <v>5800</v>
      </c>
      <c r="B49" s="558" t="s">
        <v>2</v>
      </c>
      <c r="C49" s="559" t="s">
        <v>168</v>
      </c>
      <c r="D49" s="784" t="s">
        <v>169</v>
      </c>
      <c r="E49" s="557">
        <f>E50+E52+E54</f>
        <v>8400</v>
      </c>
      <c r="F49" s="557">
        <f>F50+F52+F54</f>
        <v>8400</v>
      </c>
      <c r="G49" s="703" t="s">
        <v>6</v>
      </c>
    </row>
    <row r="50" spans="1:10" ht="12.75" customHeight="1" x14ac:dyDescent="0.2">
      <c r="A50" s="233">
        <f>A51</f>
        <v>5000</v>
      </c>
      <c r="B50" s="785" t="s">
        <v>2</v>
      </c>
      <c r="C50" s="786" t="s">
        <v>449</v>
      </c>
      <c r="D50" s="787" t="s">
        <v>450</v>
      </c>
      <c r="E50" s="237">
        <f>E51</f>
        <v>5900</v>
      </c>
      <c r="F50" s="238">
        <f>F51</f>
        <v>5900</v>
      </c>
      <c r="G50" s="788"/>
    </row>
    <row r="51" spans="1:10" ht="12.75" customHeight="1" x14ac:dyDescent="0.2">
      <c r="A51" s="789">
        <v>5000</v>
      </c>
      <c r="B51" s="790" t="s">
        <v>2</v>
      </c>
      <c r="C51" s="76" t="s">
        <v>449</v>
      </c>
      <c r="D51" s="791" t="s">
        <v>451</v>
      </c>
      <c r="E51" s="792">
        <v>5900</v>
      </c>
      <c r="F51" s="793">
        <v>5900</v>
      </c>
      <c r="G51" s="794"/>
    </row>
    <row r="52" spans="1:10" ht="12.75" customHeight="1" x14ac:dyDescent="0.2">
      <c r="A52" s="795">
        <f>A53</f>
        <v>800</v>
      </c>
      <c r="B52" s="796" t="s">
        <v>2</v>
      </c>
      <c r="C52" s="797" t="s">
        <v>452</v>
      </c>
      <c r="D52" s="798" t="s">
        <v>453</v>
      </c>
      <c r="E52" s="799">
        <f>E53</f>
        <v>0</v>
      </c>
      <c r="F52" s="800">
        <f>F53</f>
        <v>0</v>
      </c>
      <c r="G52" s="801"/>
    </row>
    <row r="53" spans="1:10" ht="12.75" customHeight="1" x14ac:dyDescent="0.2">
      <c r="A53" s="735">
        <v>800</v>
      </c>
      <c r="B53" s="736" t="s">
        <v>2</v>
      </c>
      <c r="C53" s="76" t="s">
        <v>452</v>
      </c>
      <c r="D53" s="2798" t="s">
        <v>451</v>
      </c>
      <c r="E53" s="737">
        <v>0</v>
      </c>
      <c r="F53" s="738">
        <v>0</v>
      </c>
      <c r="G53" s="739"/>
    </row>
    <row r="54" spans="1:10" ht="12.75" customHeight="1" x14ac:dyDescent="0.2">
      <c r="A54" s="795">
        <f>A55</f>
        <v>0</v>
      </c>
      <c r="B54" s="2797" t="s">
        <v>2</v>
      </c>
      <c r="C54" s="797" t="s">
        <v>2483</v>
      </c>
      <c r="D54" s="3372" t="s">
        <v>2078</v>
      </c>
      <c r="E54" s="799">
        <f>E55</f>
        <v>2500</v>
      </c>
      <c r="F54" s="800">
        <f>F55</f>
        <v>2500</v>
      </c>
      <c r="G54" s="801"/>
    </row>
    <row r="55" spans="1:10" ht="12.75" customHeight="1" thickBot="1" x14ac:dyDescent="0.25">
      <c r="A55" s="802">
        <v>0</v>
      </c>
      <c r="B55" s="803" t="s">
        <v>2</v>
      </c>
      <c r="C55" s="742" t="s">
        <v>2483</v>
      </c>
      <c r="D55" s="3373" t="s">
        <v>451</v>
      </c>
      <c r="E55" s="805">
        <v>2500</v>
      </c>
      <c r="F55" s="806">
        <v>2500</v>
      </c>
      <c r="G55" s="807"/>
    </row>
    <row r="56" spans="1:10" ht="12.75" customHeight="1" x14ac:dyDescent="0.2">
      <c r="B56" s="760"/>
      <c r="C56" s="760"/>
      <c r="D56" s="761"/>
      <c r="E56" s="262"/>
      <c r="F56" s="262"/>
      <c r="G56" s="262"/>
      <c r="H56" s="762"/>
    </row>
    <row r="57" spans="1:10" ht="12.75" customHeight="1" x14ac:dyDescent="0.2">
      <c r="B57" s="760"/>
      <c r="C57" s="760"/>
      <c r="D57" s="761"/>
      <c r="E57" s="262"/>
      <c r="F57" s="262"/>
      <c r="G57" s="262"/>
      <c r="H57" s="762"/>
    </row>
    <row r="58" spans="1:10" ht="12.75" x14ac:dyDescent="0.2">
      <c r="A58" s="3504" t="s">
        <v>443</v>
      </c>
      <c r="B58" s="3504"/>
      <c r="C58" s="3504"/>
      <c r="D58" s="3504"/>
      <c r="E58" s="3504"/>
      <c r="F58" s="3504"/>
      <c r="G58" s="3504"/>
      <c r="H58" s="763"/>
    </row>
    <row r="59" spans="1:10" ht="12.75" customHeight="1" thickBot="1" x14ac:dyDescent="0.25">
      <c r="B59" s="764"/>
      <c r="C59" s="764"/>
      <c r="D59" s="764"/>
      <c r="E59" s="408"/>
      <c r="F59" s="408"/>
      <c r="G59" s="408" t="s">
        <v>110</v>
      </c>
    </row>
    <row r="60" spans="1:10" ht="34.5" thickBot="1" x14ac:dyDescent="0.25">
      <c r="A60" s="765">
        <f>A61+A62</f>
        <v>76435</v>
      </c>
      <c r="B60" s="766" t="s">
        <v>6</v>
      </c>
      <c r="C60" s="33" t="s">
        <v>454</v>
      </c>
      <c r="D60" s="767" t="s">
        <v>444</v>
      </c>
      <c r="E60" s="768">
        <f>E61+E62</f>
        <v>46875</v>
      </c>
      <c r="F60" s="769">
        <f>F61+F62</f>
        <v>46875</v>
      </c>
      <c r="G60" s="770" t="s">
        <v>167</v>
      </c>
      <c r="H60" s="202"/>
      <c r="I60" s="203"/>
    </row>
    <row r="61" spans="1:10" ht="21.75" thickBot="1" x14ac:dyDescent="0.25">
      <c r="A61" s="771">
        <v>46875</v>
      </c>
      <c r="B61" s="772" t="s">
        <v>2</v>
      </c>
      <c r="C61" s="773" t="s">
        <v>455</v>
      </c>
      <c r="D61" s="774" t="s">
        <v>445</v>
      </c>
      <c r="E61" s="775">
        <v>46875</v>
      </c>
      <c r="F61" s="776">
        <v>46875</v>
      </c>
      <c r="G61" s="777"/>
      <c r="H61" s="202"/>
      <c r="I61" s="203"/>
      <c r="J61" s="203"/>
    </row>
    <row r="62" spans="1:10" ht="21.75" thickBot="1" x14ac:dyDescent="0.25">
      <c r="A62" s="771">
        <v>29560</v>
      </c>
      <c r="B62" s="772" t="s">
        <v>2</v>
      </c>
      <c r="C62" s="773" t="s">
        <v>455</v>
      </c>
      <c r="D62" s="774" t="s">
        <v>446</v>
      </c>
      <c r="E62" s="775">
        <v>0</v>
      </c>
      <c r="F62" s="776">
        <v>0</v>
      </c>
      <c r="G62" s="778"/>
      <c r="H62" s="202"/>
    </row>
    <row r="63" spans="1:10" ht="12" customHeight="1" x14ac:dyDescent="0.2">
      <c r="B63" s="779"/>
      <c r="C63" s="779"/>
      <c r="D63" s="780"/>
      <c r="E63" s="781"/>
      <c r="F63" s="781"/>
      <c r="G63" s="781"/>
      <c r="I63" s="203"/>
    </row>
    <row r="64" spans="1:10" ht="12.75" customHeight="1" x14ac:dyDescent="0.2">
      <c r="B64" s="782" t="s">
        <v>2079</v>
      </c>
      <c r="C64" s="782"/>
      <c r="D64" s="782"/>
      <c r="E64" s="782"/>
      <c r="F64" s="782"/>
      <c r="G64" s="782"/>
      <c r="H64" s="1085"/>
      <c r="I64" s="203"/>
    </row>
    <row r="65" spans="2:9" ht="7.5" customHeight="1" x14ac:dyDescent="0.2">
      <c r="B65" s="760"/>
      <c r="C65" s="760"/>
      <c r="D65" s="761"/>
      <c r="E65" s="262"/>
      <c r="F65" s="262"/>
      <c r="G65" s="262"/>
    </row>
    <row r="66" spans="2:9" ht="18.75" customHeight="1" x14ac:dyDescent="0.2">
      <c r="B66" s="202"/>
    </row>
    <row r="67" spans="2:9" ht="12.75" customHeight="1" x14ac:dyDescent="0.2">
      <c r="B67" s="202"/>
    </row>
    <row r="68" spans="2:9" ht="23.25" customHeight="1" x14ac:dyDescent="0.2">
      <c r="B68" s="202"/>
      <c r="H68" s="202"/>
    </row>
    <row r="69" spans="2:9" ht="15" customHeight="1" x14ac:dyDescent="0.2">
      <c r="B69" s="202"/>
      <c r="H69" s="202"/>
    </row>
    <row r="70" spans="2:9" ht="12.75" customHeight="1" x14ac:dyDescent="0.2">
      <c r="B70" s="202"/>
      <c r="H70" s="202"/>
    </row>
    <row r="71" spans="2:9" ht="12.75" customHeight="1" x14ac:dyDescent="0.2">
      <c r="B71" s="202"/>
      <c r="H71" s="202"/>
      <c r="I71" s="203"/>
    </row>
    <row r="72" spans="2:9" ht="12.75" customHeight="1" x14ac:dyDescent="0.2">
      <c r="B72" s="202"/>
      <c r="H72" s="202"/>
    </row>
    <row r="73" spans="2:9" ht="12.75" customHeight="1" x14ac:dyDescent="0.2">
      <c r="B73" s="202"/>
      <c r="H73" s="202"/>
    </row>
    <row r="74" spans="2:9" ht="12.75" customHeight="1" x14ac:dyDescent="0.2">
      <c r="B74" s="202"/>
      <c r="H74" s="202"/>
    </row>
    <row r="75" spans="2:9" ht="12.75" customHeight="1" x14ac:dyDescent="0.2">
      <c r="B75" s="202"/>
      <c r="H75" s="202"/>
    </row>
    <row r="76" spans="2:9" ht="12.75" customHeight="1" x14ac:dyDescent="0.2">
      <c r="B76" s="620"/>
      <c r="C76" s="478"/>
      <c r="D76" s="312"/>
      <c r="E76" s="262"/>
      <c r="F76" s="262"/>
      <c r="G76" s="262"/>
    </row>
    <row r="77" spans="2:9" ht="12.75" customHeight="1" x14ac:dyDescent="0.2">
      <c r="B77" s="620"/>
      <c r="C77" s="478"/>
      <c r="D77" s="312"/>
      <c r="E77" s="262"/>
      <c r="F77" s="262"/>
      <c r="G77" s="262"/>
    </row>
    <row r="78" spans="2:9" ht="12.75" customHeight="1" x14ac:dyDescent="0.2"/>
    <row r="79" spans="2:9" ht="12.75" customHeight="1" x14ac:dyDescent="0.2"/>
  </sheetData>
  <mergeCells count="7">
    <mergeCell ref="A58:G5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1" manualBreakCount="1">
    <brk id="64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</sheetPr>
  <dimension ref="A1:P254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8.7109375" style="202" customWidth="1"/>
    <col min="2" max="2" width="3.7109375" style="205" customWidth="1"/>
    <col min="3" max="3" width="11" style="202" customWidth="1"/>
    <col min="4" max="4" width="46.85546875" style="202" customWidth="1"/>
    <col min="5" max="5" width="11" style="567" customWidth="1"/>
    <col min="6" max="6" width="10.85546875" style="567" customWidth="1"/>
    <col min="7" max="7" width="11.42578125" style="567" customWidth="1"/>
    <col min="8" max="8" width="10.85546875" style="205" customWidth="1"/>
    <col min="9" max="9" width="55" style="202" customWidth="1"/>
    <col min="10" max="10" width="24.5703125" style="202" customWidth="1"/>
    <col min="11" max="11" width="9.140625" style="808"/>
    <col min="12" max="12" width="11.7109375" style="808" customWidth="1"/>
    <col min="13" max="13" width="7.140625" style="808" customWidth="1"/>
    <col min="14" max="16" width="9.140625" style="808"/>
    <col min="17" max="16384" width="9.140625" style="202"/>
  </cols>
  <sheetData>
    <row r="1" spans="1:16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95"/>
    </row>
    <row r="2" spans="1:16" ht="12.75" customHeight="1" x14ac:dyDescent="0.2">
      <c r="F2" s="283"/>
      <c r="G2" s="283"/>
      <c r="H2" s="206"/>
      <c r="I2" s="347"/>
    </row>
    <row r="3" spans="1:16" s="4" customFormat="1" ht="15.75" customHeight="1" x14ac:dyDescent="0.25">
      <c r="A3" s="3437" t="s">
        <v>135</v>
      </c>
      <c r="B3" s="3437"/>
      <c r="C3" s="3437"/>
      <c r="D3" s="3437"/>
      <c r="E3" s="3437"/>
      <c r="F3" s="3437"/>
      <c r="G3" s="3437"/>
      <c r="H3" s="3437"/>
      <c r="I3" s="96"/>
      <c r="K3" s="809"/>
      <c r="L3" s="809"/>
      <c r="M3" s="809"/>
      <c r="N3" s="809"/>
      <c r="O3" s="809"/>
      <c r="P3" s="809"/>
    </row>
    <row r="4" spans="1:16" s="4" customFormat="1" ht="15.75" x14ac:dyDescent="0.25">
      <c r="B4" s="177"/>
      <c r="C4" s="177"/>
      <c r="D4" s="177"/>
      <c r="E4" s="810"/>
      <c r="F4" s="810"/>
      <c r="G4" s="810"/>
      <c r="H4" s="177"/>
      <c r="I4" s="811"/>
      <c r="K4" s="809"/>
      <c r="L4" s="809"/>
      <c r="M4" s="809"/>
      <c r="N4" s="809"/>
      <c r="O4" s="809"/>
      <c r="P4" s="809"/>
    </row>
    <row r="5" spans="1:16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K5" s="812"/>
      <c r="L5" s="812"/>
      <c r="M5" s="812"/>
      <c r="N5" s="812"/>
      <c r="O5" s="812"/>
      <c r="P5" s="812"/>
    </row>
    <row r="6" spans="1:16" s="213" customFormat="1" ht="12" thickBot="1" x14ac:dyDescent="0.3">
      <c r="B6" s="214"/>
      <c r="C6" s="214"/>
      <c r="D6" s="214"/>
      <c r="E6" s="181" t="s">
        <v>110</v>
      </c>
      <c r="F6" s="182"/>
      <c r="G6" s="228"/>
      <c r="K6" s="291"/>
      <c r="L6" s="291"/>
      <c r="M6" s="291"/>
      <c r="N6" s="291"/>
      <c r="O6" s="291"/>
      <c r="P6" s="291"/>
    </row>
    <row r="7" spans="1:16" s="218" customFormat="1" ht="12.75" customHeight="1" x14ac:dyDescent="0.25">
      <c r="B7" s="2601"/>
      <c r="C7" s="3464" t="s">
        <v>151</v>
      </c>
      <c r="D7" s="3466" t="s">
        <v>152</v>
      </c>
      <c r="E7" s="3468" t="s">
        <v>1803</v>
      </c>
      <c r="F7" s="813"/>
      <c r="G7" s="475"/>
      <c r="H7" s="475"/>
      <c r="I7" s="475"/>
      <c r="J7" s="475"/>
      <c r="K7" s="814"/>
      <c r="L7" s="814"/>
      <c r="M7" s="814"/>
      <c r="N7" s="814"/>
      <c r="O7" s="814"/>
      <c r="P7" s="814"/>
    </row>
    <row r="8" spans="1:16" s="213" customFormat="1" ht="12.75" customHeight="1" thickBot="1" x14ac:dyDescent="0.3">
      <c r="B8" s="2601"/>
      <c r="C8" s="3465"/>
      <c r="D8" s="3467"/>
      <c r="E8" s="3469"/>
      <c r="F8" s="813"/>
      <c r="H8" s="815"/>
      <c r="K8" s="291"/>
      <c r="L8" s="291"/>
      <c r="M8" s="291"/>
      <c r="N8" s="291"/>
      <c r="O8" s="291"/>
      <c r="P8" s="291"/>
    </row>
    <row r="9" spans="1:16" s="213" customFormat="1" ht="15" customHeight="1" thickBot="1" x14ac:dyDescent="0.3">
      <c r="B9" s="183"/>
      <c r="C9" s="184" t="s">
        <v>333</v>
      </c>
      <c r="D9" s="185" t="s">
        <v>334</v>
      </c>
      <c r="E9" s="186">
        <f>SUM(E10:E17)</f>
        <v>411797.69999999995</v>
      </c>
      <c r="F9" s="187"/>
      <c r="K9" s="291"/>
      <c r="L9" s="291"/>
      <c r="M9" s="291"/>
      <c r="N9" s="291"/>
      <c r="O9" s="291"/>
      <c r="P9" s="291"/>
    </row>
    <row r="10" spans="1:16" s="222" customFormat="1" ht="12.75" x14ac:dyDescent="0.25">
      <c r="B10" s="816"/>
      <c r="C10" s="817" t="s">
        <v>456</v>
      </c>
      <c r="D10" s="818" t="s">
        <v>457</v>
      </c>
      <c r="E10" s="819">
        <f>F23</f>
        <v>9700</v>
      </c>
      <c r="F10" s="820"/>
      <c r="H10" s="221"/>
      <c r="I10" s="821"/>
      <c r="J10" s="822"/>
      <c r="K10" s="480"/>
      <c r="L10" s="480"/>
      <c r="M10" s="480"/>
      <c r="N10" s="480"/>
      <c r="O10" s="480"/>
      <c r="P10" s="480"/>
    </row>
    <row r="11" spans="1:16" s="222" customFormat="1" ht="12.75" x14ac:dyDescent="0.25">
      <c r="B11" s="816"/>
      <c r="C11" s="823" t="s">
        <v>458</v>
      </c>
      <c r="D11" s="824" t="s">
        <v>459</v>
      </c>
      <c r="E11" s="825">
        <f>H35</f>
        <v>300362.69999999995</v>
      </c>
      <c r="F11" s="820"/>
      <c r="H11" s="221"/>
      <c r="I11" s="826"/>
      <c r="J11" s="822"/>
      <c r="K11" s="480"/>
      <c r="L11" s="480"/>
      <c r="M11" s="480"/>
      <c r="N11" s="480"/>
      <c r="O11" s="480"/>
      <c r="P11" s="480"/>
    </row>
    <row r="12" spans="1:16" s="222" customFormat="1" ht="12.75" x14ac:dyDescent="0.25">
      <c r="B12" s="816"/>
      <c r="C12" s="827" t="s">
        <v>156</v>
      </c>
      <c r="D12" s="828" t="s">
        <v>157</v>
      </c>
      <c r="E12" s="825">
        <f>F106</f>
        <v>6700</v>
      </c>
      <c r="F12" s="820"/>
      <c r="G12" s="829"/>
      <c r="H12" s="221"/>
      <c r="I12" s="826"/>
      <c r="J12" s="822"/>
      <c r="K12" s="480"/>
      <c r="L12" s="480"/>
      <c r="M12" s="480"/>
      <c r="N12" s="480"/>
      <c r="O12" s="480"/>
      <c r="P12" s="480"/>
    </row>
    <row r="13" spans="1:16" s="222" customFormat="1" ht="12.75" x14ac:dyDescent="0.25">
      <c r="B13" s="816"/>
      <c r="C13" s="827" t="s">
        <v>1812</v>
      </c>
      <c r="D13" s="828" t="s">
        <v>1816</v>
      </c>
      <c r="E13" s="1162">
        <f>F133</f>
        <v>5180</v>
      </c>
      <c r="F13" s="820"/>
      <c r="G13" s="829"/>
      <c r="H13" s="221"/>
      <c r="I13" s="826"/>
      <c r="J13" s="822"/>
      <c r="K13" s="480"/>
      <c r="L13" s="480"/>
      <c r="M13" s="480"/>
      <c r="N13" s="480"/>
      <c r="O13" s="480"/>
      <c r="P13" s="480"/>
    </row>
    <row r="14" spans="1:16" s="222" customFormat="1" ht="12.75" x14ac:dyDescent="0.25">
      <c r="B14" s="816"/>
      <c r="C14" s="823" t="s">
        <v>158</v>
      </c>
      <c r="D14" s="824" t="s">
        <v>159</v>
      </c>
      <c r="E14" s="830">
        <f>F162</f>
        <v>9380</v>
      </c>
      <c r="F14" s="820"/>
      <c r="H14" s="221"/>
      <c r="I14" s="826"/>
      <c r="J14" s="822"/>
      <c r="K14" s="480"/>
      <c r="L14" s="480"/>
      <c r="M14" s="480"/>
      <c r="N14" s="480"/>
      <c r="O14" s="480"/>
      <c r="P14" s="480"/>
    </row>
    <row r="15" spans="1:16" s="222" customFormat="1" ht="12.75" x14ac:dyDescent="0.25">
      <c r="B15" s="816"/>
      <c r="C15" s="827" t="s">
        <v>160</v>
      </c>
      <c r="D15" s="828" t="s">
        <v>1919</v>
      </c>
      <c r="E15" s="1162">
        <f>F213</f>
        <v>55000</v>
      </c>
      <c r="F15" s="831"/>
      <c r="H15" s="221"/>
      <c r="I15" s="826"/>
      <c r="J15" s="822"/>
      <c r="K15" s="480"/>
      <c r="L15" s="480"/>
      <c r="M15" s="480"/>
      <c r="N15" s="480"/>
      <c r="O15" s="480"/>
      <c r="P15" s="480"/>
    </row>
    <row r="16" spans="1:16" s="222" customFormat="1" ht="12.75" x14ac:dyDescent="0.25">
      <c r="B16" s="816"/>
      <c r="C16" s="2722" t="s">
        <v>335</v>
      </c>
      <c r="D16" s="2723" t="s">
        <v>1927</v>
      </c>
      <c r="E16" s="1162">
        <f>F226</f>
        <v>1495</v>
      </c>
      <c r="F16" s="831"/>
      <c r="H16" s="221"/>
      <c r="I16" s="826"/>
      <c r="J16" s="822"/>
      <c r="K16" s="480"/>
      <c r="L16" s="480"/>
      <c r="M16" s="480"/>
      <c r="N16" s="480"/>
      <c r="O16" s="480"/>
      <c r="P16" s="480"/>
    </row>
    <row r="17" spans="1:16" s="222" customFormat="1" ht="13.5" thickBot="1" x14ac:dyDescent="0.3">
      <c r="B17" s="816"/>
      <c r="C17" s="2718" t="s">
        <v>162</v>
      </c>
      <c r="D17" s="2719" t="s">
        <v>1921</v>
      </c>
      <c r="E17" s="2664">
        <f>F240</f>
        <v>23980</v>
      </c>
      <c r="F17" s="831"/>
      <c r="H17" s="221"/>
      <c r="I17" s="826"/>
      <c r="J17" s="822"/>
      <c r="K17" s="480"/>
      <c r="L17" s="480"/>
      <c r="M17" s="480"/>
      <c r="N17" s="480"/>
      <c r="O17" s="480"/>
      <c r="P17" s="480"/>
    </row>
    <row r="18" spans="1:16" s="4" customFormat="1" ht="12.75" customHeight="1" x14ac:dyDescent="0.25">
      <c r="B18" s="199"/>
      <c r="C18" s="3"/>
      <c r="D18" s="3"/>
      <c r="E18" s="649"/>
      <c r="F18" s="649"/>
      <c r="G18" s="649"/>
      <c r="I18" s="832"/>
      <c r="K18" s="809"/>
      <c r="L18" s="809"/>
      <c r="M18" s="809"/>
      <c r="N18" s="809"/>
      <c r="O18" s="809"/>
      <c r="P18" s="809"/>
    </row>
    <row r="19" spans="1:16" ht="18.75" customHeight="1" x14ac:dyDescent="0.2">
      <c r="B19" s="201" t="s">
        <v>460</v>
      </c>
      <c r="C19" s="201"/>
      <c r="D19" s="201"/>
      <c r="E19" s="201"/>
      <c r="F19" s="201"/>
      <c r="G19" s="201"/>
      <c r="H19" s="201"/>
    </row>
    <row r="20" spans="1:16" ht="12.75" customHeight="1" thickBot="1" x14ac:dyDescent="0.25">
      <c r="B20" s="214"/>
      <c r="C20" s="214"/>
      <c r="D20" s="214"/>
      <c r="E20" s="181"/>
      <c r="F20" s="181"/>
      <c r="G20" s="181" t="s">
        <v>110</v>
      </c>
      <c r="H20" s="228"/>
    </row>
    <row r="21" spans="1:16" ht="12.75" customHeight="1" x14ac:dyDescent="0.2">
      <c r="A21" s="3472" t="s">
        <v>1801</v>
      </c>
      <c r="B21" s="3464" t="s">
        <v>164</v>
      </c>
      <c r="C21" s="3474" t="s">
        <v>461</v>
      </c>
      <c r="D21" s="3476" t="s">
        <v>462</v>
      </c>
      <c r="E21" s="3478" t="s">
        <v>1804</v>
      </c>
      <c r="F21" s="3468" t="s">
        <v>1800</v>
      </c>
      <c r="G21" s="3508" t="s">
        <v>167</v>
      </c>
      <c r="H21" s="202"/>
    </row>
    <row r="22" spans="1:16" ht="19.5" customHeight="1" thickBot="1" x14ac:dyDescent="0.25">
      <c r="A22" s="3473"/>
      <c r="B22" s="3465"/>
      <c r="C22" s="3475"/>
      <c r="D22" s="3477"/>
      <c r="E22" s="3479"/>
      <c r="F22" s="3507"/>
      <c r="G22" s="3509"/>
      <c r="H22" s="202"/>
    </row>
    <row r="23" spans="1:16" s="567" customFormat="1" ht="15" customHeight="1" thickBot="1" x14ac:dyDescent="0.3">
      <c r="A23" s="186">
        <f>A24</f>
        <v>5100</v>
      </c>
      <c r="B23" s="184" t="s">
        <v>2</v>
      </c>
      <c r="C23" s="583" t="s">
        <v>168</v>
      </c>
      <c r="D23" s="185" t="s">
        <v>169</v>
      </c>
      <c r="E23" s="231">
        <f>E24</f>
        <v>9700</v>
      </c>
      <c r="F23" s="186">
        <v>9700</v>
      </c>
      <c r="G23" s="486" t="s">
        <v>6</v>
      </c>
      <c r="K23" s="833"/>
      <c r="L23" s="833"/>
      <c r="M23" s="833"/>
      <c r="N23" s="833"/>
      <c r="O23" s="833"/>
      <c r="P23" s="833"/>
    </row>
    <row r="24" spans="1:16" s="567" customFormat="1" ht="12.75" customHeight="1" x14ac:dyDescent="0.25">
      <c r="A24" s="989">
        <f>SUM(A25:A29)</f>
        <v>5100</v>
      </c>
      <c r="B24" s="990" t="s">
        <v>6</v>
      </c>
      <c r="C24" s="991" t="s">
        <v>6</v>
      </c>
      <c r="D24" s="992" t="s">
        <v>463</v>
      </c>
      <c r="E24" s="993">
        <f>SUM(E25:E29)</f>
        <v>9700</v>
      </c>
      <c r="F24" s="994">
        <f>SUM(F25:F29)</f>
        <v>9700</v>
      </c>
      <c r="G24" s="1104"/>
      <c r="K24" s="833"/>
      <c r="L24" s="833"/>
      <c r="M24" s="833"/>
      <c r="N24" s="833"/>
      <c r="O24" s="833"/>
      <c r="P24" s="833"/>
    </row>
    <row r="25" spans="1:16" s="567" customFormat="1" x14ac:dyDescent="0.25">
      <c r="A25" s="494">
        <v>4500</v>
      </c>
      <c r="B25" s="835" t="s">
        <v>170</v>
      </c>
      <c r="C25" s="836" t="s">
        <v>464</v>
      </c>
      <c r="D25" s="837" t="s">
        <v>136</v>
      </c>
      <c r="E25" s="838">
        <v>4500</v>
      </c>
      <c r="F25" s="499">
        <v>4500</v>
      </c>
      <c r="G25" s="360"/>
      <c r="K25" s="833"/>
      <c r="L25" s="833"/>
      <c r="M25" s="833"/>
      <c r="N25" s="833"/>
      <c r="O25" s="833"/>
      <c r="P25" s="833"/>
    </row>
    <row r="26" spans="1:16" s="567" customFormat="1" x14ac:dyDescent="0.25">
      <c r="A26" s="494">
        <v>600</v>
      </c>
      <c r="B26" s="569" t="s">
        <v>170</v>
      </c>
      <c r="C26" s="836" t="s">
        <v>465</v>
      </c>
      <c r="D26" s="837" t="s">
        <v>137</v>
      </c>
      <c r="E26" s="838">
        <v>600</v>
      </c>
      <c r="F26" s="499">
        <v>600</v>
      </c>
      <c r="G26" s="839"/>
      <c r="K26" s="833"/>
      <c r="L26" s="833"/>
      <c r="M26" s="833"/>
      <c r="N26" s="833"/>
      <c r="O26" s="833"/>
      <c r="P26" s="833"/>
    </row>
    <row r="27" spans="1:16" s="567" customFormat="1" ht="12.75" customHeight="1" x14ac:dyDescent="0.25">
      <c r="A27" s="494">
        <v>0</v>
      </c>
      <c r="B27" s="569" t="s">
        <v>170</v>
      </c>
      <c r="C27" s="836" t="s">
        <v>2093</v>
      </c>
      <c r="D27" s="837" t="s">
        <v>2094</v>
      </c>
      <c r="E27" s="838">
        <v>100</v>
      </c>
      <c r="F27" s="499">
        <v>100</v>
      </c>
      <c r="G27" s="839"/>
      <c r="K27" s="833"/>
      <c r="L27" s="833"/>
      <c r="M27" s="833"/>
      <c r="N27" s="833"/>
      <c r="O27" s="833"/>
      <c r="P27" s="833"/>
    </row>
    <row r="28" spans="1:16" s="567" customFormat="1" x14ac:dyDescent="0.25">
      <c r="A28" s="2842">
        <v>0</v>
      </c>
      <c r="B28" s="569" t="s">
        <v>170</v>
      </c>
      <c r="C28" s="2843" t="s">
        <v>2095</v>
      </c>
      <c r="D28" s="927" t="s">
        <v>2096</v>
      </c>
      <c r="E28" s="2844">
        <v>500</v>
      </c>
      <c r="F28" s="2845">
        <v>500</v>
      </c>
      <c r="G28" s="2846"/>
      <c r="K28" s="833"/>
      <c r="L28" s="833"/>
      <c r="M28" s="833"/>
      <c r="N28" s="833"/>
      <c r="O28" s="833"/>
      <c r="P28" s="833"/>
    </row>
    <row r="29" spans="1:16" s="283" customFormat="1" ht="23.25" thickBot="1" x14ac:dyDescent="0.3">
      <c r="A29" s="2838">
        <v>0</v>
      </c>
      <c r="B29" s="2751" t="s">
        <v>170</v>
      </c>
      <c r="C29" s="3370" t="s">
        <v>2482</v>
      </c>
      <c r="D29" s="3371" t="s">
        <v>2116</v>
      </c>
      <c r="E29" s="2839">
        <v>4000</v>
      </c>
      <c r="F29" s="2840">
        <v>4000</v>
      </c>
      <c r="G29" s="2841"/>
      <c r="K29" s="285"/>
      <c r="L29" s="285"/>
      <c r="M29" s="285"/>
      <c r="N29" s="285"/>
      <c r="O29" s="285"/>
      <c r="P29" s="285"/>
    </row>
    <row r="30" spans="1:16" s="347" customFormat="1" x14ac:dyDescent="0.2">
      <c r="A30" s="844"/>
      <c r="B30" s="845"/>
      <c r="C30" s="846"/>
      <c r="D30" s="843"/>
      <c r="E30" s="844"/>
      <c r="F30" s="844"/>
      <c r="G30" s="262"/>
      <c r="H30" s="842"/>
      <c r="K30" s="204"/>
      <c r="L30" s="204"/>
      <c r="M30" s="204"/>
      <c r="N30" s="204"/>
      <c r="O30" s="204"/>
      <c r="P30" s="204"/>
    </row>
    <row r="31" spans="1:16" ht="18.75" customHeight="1" x14ac:dyDescent="0.2">
      <c r="B31" s="201" t="s">
        <v>466</v>
      </c>
      <c r="C31" s="201"/>
      <c r="D31" s="201"/>
      <c r="E31" s="201"/>
      <c r="F31" s="201"/>
      <c r="G31" s="201"/>
      <c r="H31" s="201"/>
      <c r="I31" s="201"/>
    </row>
    <row r="32" spans="1:16" ht="12.75" customHeight="1" thickBot="1" x14ac:dyDescent="0.25">
      <c r="B32" s="214"/>
      <c r="C32" s="214"/>
      <c r="D32" s="214"/>
      <c r="E32" s="214"/>
      <c r="F32" s="214"/>
      <c r="G32" s="214"/>
      <c r="H32" s="181" t="s">
        <v>110</v>
      </c>
    </row>
    <row r="33" spans="1:16" ht="12.75" customHeight="1" x14ac:dyDescent="0.2">
      <c r="A33" s="3472" t="s">
        <v>1801</v>
      </c>
      <c r="B33" s="3482" t="s">
        <v>318</v>
      </c>
      <c r="C33" s="3484" t="s">
        <v>467</v>
      </c>
      <c r="D33" s="3466" t="s">
        <v>468</v>
      </c>
      <c r="E33" s="3510" t="s">
        <v>469</v>
      </c>
      <c r="F33" s="3510" t="s">
        <v>470</v>
      </c>
      <c r="G33" s="3478" t="s">
        <v>1804</v>
      </c>
      <c r="H33" s="3505" t="s">
        <v>1800</v>
      </c>
    </row>
    <row r="34" spans="1:16" ht="18" customHeight="1" thickBot="1" x14ac:dyDescent="0.25">
      <c r="A34" s="3473"/>
      <c r="B34" s="3498"/>
      <c r="C34" s="3493"/>
      <c r="D34" s="3467"/>
      <c r="E34" s="3511"/>
      <c r="F34" s="3511"/>
      <c r="G34" s="3479"/>
      <c r="H34" s="3506"/>
    </row>
    <row r="35" spans="1:16" ht="15" customHeight="1" thickBot="1" x14ac:dyDescent="0.25">
      <c r="A35" s="847">
        <f>SUM(A36:A99)</f>
        <v>276009.84999999998</v>
      </c>
      <c r="B35" s="848" t="s">
        <v>2</v>
      </c>
      <c r="C35" s="849" t="s">
        <v>471</v>
      </c>
      <c r="D35" s="850" t="s">
        <v>169</v>
      </c>
      <c r="E35" s="851">
        <f>SUM(E36:E67)+SUM(E72:E99)</f>
        <v>262189.8</v>
      </c>
      <c r="F35" s="852">
        <f>SUM(F36:F67)+SUM(F72:F99)</f>
        <v>38172.9</v>
      </c>
      <c r="G35" s="853">
        <f>SUM(G36:G67)+SUM(G72:G99)</f>
        <v>300362.69999999995</v>
      </c>
      <c r="H35" s="854">
        <f>SUM(H36:H67)+SUM(H72:H99)</f>
        <v>300362.69999999995</v>
      </c>
      <c r="I35" s="203"/>
      <c r="K35" s="855"/>
      <c r="L35" s="855"/>
      <c r="N35" s="856"/>
    </row>
    <row r="36" spans="1:16" s="567" customFormat="1" ht="12.75" customHeight="1" x14ac:dyDescent="0.25">
      <c r="A36" s="857">
        <v>4978.08</v>
      </c>
      <c r="B36" s="858" t="s">
        <v>170</v>
      </c>
      <c r="C36" s="859" t="s">
        <v>472</v>
      </c>
      <c r="D36" s="860" t="s">
        <v>473</v>
      </c>
      <c r="E36" s="861">
        <v>4250.4799999999996</v>
      </c>
      <c r="F36" s="862">
        <v>722.5</v>
      </c>
      <c r="G36" s="863">
        <f>+E36+F36</f>
        <v>4972.9799999999996</v>
      </c>
      <c r="H36" s="864">
        <v>4972.9799999999996</v>
      </c>
      <c r="I36" s="2481"/>
      <c r="K36" s="262"/>
      <c r="L36" s="865"/>
      <c r="M36" s="833"/>
      <c r="N36" s="833"/>
      <c r="O36" s="833"/>
      <c r="P36" s="833"/>
    </row>
    <row r="37" spans="1:16" s="567" customFormat="1" ht="12.75" customHeight="1" x14ac:dyDescent="0.25">
      <c r="A37" s="429">
        <v>4673.7</v>
      </c>
      <c r="B37" s="866" t="s">
        <v>170</v>
      </c>
      <c r="C37" s="175" t="s">
        <v>474</v>
      </c>
      <c r="D37" s="867" t="s">
        <v>475</v>
      </c>
      <c r="E37" s="868">
        <v>4036.1</v>
      </c>
      <c r="F37" s="869">
        <v>934.1</v>
      </c>
      <c r="G37" s="870">
        <f t="shared" ref="G37:G64" si="0">+E37+F37</f>
        <v>4970.2</v>
      </c>
      <c r="H37" s="871">
        <v>4970.2</v>
      </c>
      <c r="I37" s="872"/>
      <c r="K37" s="262"/>
      <c r="L37" s="865"/>
      <c r="M37" s="833"/>
      <c r="N37" s="833"/>
      <c r="O37" s="833"/>
      <c r="P37" s="833"/>
    </row>
    <row r="38" spans="1:16" s="567" customFormat="1" ht="12.75" customHeight="1" x14ac:dyDescent="0.25">
      <c r="A38" s="429">
        <v>1495.73</v>
      </c>
      <c r="B38" s="873" t="s">
        <v>170</v>
      </c>
      <c r="C38" s="175">
        <v>1406</v>
      </c>
      <c r="D38" s="874" t="s">
        <v>476</v>
      </c>
      <c r="E38" s="868">
        <v>1477.15</v>
      </c>
      <c r="F38" s="869">
        <v>102.7</v>
      </c>
      <c r="G38" s="870">
        <f t="shared" si="0"/>
        <v>1579.8500000000001</v>
      </c>
      <c r="H38" s="871">
        <v>1579.8500000000001</v>
      </c>
      <c r="I38" s="623"/>
      <c r="K38" s="262"/>
      <c r="L38" s="865"/>
      <c r="M38" s="833"/>
      <c r="N38" s="833"/>
      <c r="O38" s="833"/>
      <c r="P38" s="833"/>
    </row>
    <row r="39" spans="1:16" s="567" customFormat="1" ht="12.75" customHeight="1" x14ac:dyDescent="0.25">
      <c r="A39" s="429">
        <v>2911.09</v>
      </c>
      <c r="B39" s="873" t="s">
        <v>170</v>
      </c>
      <c r="C39" s="175" t="s">
        <v>477</v>
      </c>
      <c r="D39" s="874" t="s">
        <v>478</v>
      </c>
      <c r="E39" s="868">
        <v>3224.46</v>
      </c>
      <c r="F39" s="869">
        <v>118</v>
      </c>
      <c r="G39" s="870">
        <f t="shared" si="0"/>
        <v>3342.46</v>
      </c>
      <c r="H39" s="871">
        <v>3342.46</v>
      </c>
      <c r="K39" s="262"/>
      <c r="L39" s="865"/>
      <c r="M39" s="833"/>
      <c r="N39" s="833"/>
      <c r="O39" s="833"/>
      <c r="P39" s="833"/>
    </row>
    <row r="40" spans="1:16" s="567" customFormat="1" ht="12.75" customHeight="1" x14ac:dyDescent="0.25">
      <c r="A40" s="429">
        <v>7367.64</v>
      </c>
      <c r="B40" s="873" t="s">
        <v>170</v>
      </c>
      <c r="C40" s="175">
        <v>1421</v>
      </c>
      <c r="D40" s="874" t="s">
        <v>479</v>
      </c>
      <c r="E40" s="868">
        <v>7174.55</v>
      </c>
      <c r="F40" s="869">
        <v>855</v>
      </c>
      <c r="G40" s="870">
        <f t="shared" si="0"/>
        <v>8029.55</v>
      </c>
      <c r="H40" s="871">
        <v>8029.55</v>
      </c>
      <c r="K40" s="262"/>
      <c r="L40" s="865"/>
      <c r="M40" s="833"/>
      <c r="N40" s="833"/>
      <c r="O40" s="833"/>
      <c r="P40" s="833"/>
    </row>
    <row r="41" spans="1:16" s="567" customFormat="1" ht="12.75" customHeight="1" x14ac:dyDescent="0.25">
      <c r="A41" s="429">
        <v>2066.13</v>
      </c>
      <c r="B41" s="873" t="s">
        <v>170</v>
      </c>
      <c r="C41" s="175" t="s">
        <v>480</v>
      </c>
      <c r="D41" s="874" t="s">
        <v>481</v>
      </c>
      <c r="E41" s="868">
        <v>2129.48</v>
      </c>
      <c r="F41" s="869">
        <v>296</v>
      </c>
      <c r="G41" s="870">
        <f t="shared" si="0"/>
        <v>2425.48</v>
      </c>
      <c r="H41" s="871">
        <v>2425.48</v>
      </c>
      <c r="K41" s="262"/>
      <c r="L41" s="865"/>
      <c r="M41" s="833"/>
      <c r="N41" s="833"/>
      <c r="O41" s="833"/>
      <c r="P41" s="833"/>
    </row>
    <row r="42" spans="1:16" s="567" customFormat="1" ht="22.5" x14ac:dyDescent="0.25">
      <c r="A42" s="429">
        <v>3104.25</v>
      </c>
      <c r="B42" s="873" t="s">
        <v>170</v>
      </c>
      <c r="C42" s="175" t="s">
        <v>482</v>
      </c>
      <c r="D42" s="874" t="s">
        <v>483</v>
      </c>
      <c r="E42" s="868">
        <v>2903.19</v>
      </c>
      <c r="F42" s="869">
        <v>366</v>
      </c>
      <c r="G42" s="870">
        <f t="shared" si="0"/>
        <v>3269.19</v>
      </c>
      <c r="H42" s="871">
        <v>3269.19</v>
      </c>
      <c r="K42" s="262"/>
      <c r="L42" s="865"/>
      <c r="M42" s="833"/>
      <c r="N42" s="833"/>
      <c r="O42" s="833"/>
      <c r="P42" s="833"/>
    </row>
    <row r="43" spans="1:16" s="567" customFormat="1" ht="14.25" customHeight="1" x14ac:dyDescent="0.25">
      <c r="A43" s="429">
        <v>5813.87</v>
      </c>
      <c r="B43" s="873" t="s">
        <v>170</v>
      </c>
      <c r="C43" s="175" t="s">
        <v>484</v>
      </c>
      <c r="D43" s="874" t="s">
        <v>485</v>
      </c>
      <c r="E43" s="868">
        <v>5834.67</v>
      </c>
      <c r="F43" s="869">
        <v>391.1</v>
      </c>
      <c r="G43" s="870">
        <f t="shared" si="0"/>
        <v>6225.77</v>
      </c>
      <c r="H43" s="871">
        <v>6225.77</v>
      </c>
      <c r="K43" s="262"/>
      <c r="L43" s="865"/>
      <c r="M43" s="833"/>
      <c r="N43" s="833"/>
      <c r="O43" s="833"/>
      <c r="P43" s="833"/>
    </row>
    <row r="44" spans="1:16" s="567" customFormat="1" ht="12.75" customHeight="1" x14ac:dyDescent="0.25">
      <c r="A44" s="429">
        <v>11945.93</v>
      </c>
      <c r="B44" s="873" t="s">
        <v>170</v>
      </c>
      <c r="C44" s="175" t="s">
        <v>486</v>
      </c>
      <c r="D44" s="874" t="s">
        <v>487</v>
      </c>
      <c r="E44" s="868">
        <v>9920.2800000000007</v>
      </c>
      <c r="F44" s="869">
        <v>2814.8</v>
      </c>
      <c r="G44" s="870">
        <f t="shared" si="0"/>
        <v>12735.080000000002</v>
      </c>
      <c r="H44" s="871">
        <v>12735.080000000002</v>
      </c>
      <c r="K44" s="262"/>
      <c r="L44" s="865"/>
      <c r="M44" s="833"/>
      <c r="N44" s="833"/>
      <c r="O44" s="833"/>
      <c r="P44" s="833"/>
    </row>
    <row r="45" spans="1:16" s="567" customFormat="1" ht="22.5" x14ac:dyDescent="0.25">
      <c r="A45" s="429">
        <v>16300.74</v>
      </c>
      <c r="B45" s="873" t="s">
        <v>170</v>
      </c>
      <c r="C45" s="175" t="s">
        <v>488</v>
      </c>
      <c r="D45" s="874" t="s">
        <v>489</v>
      </c>
      <c r="E45" s="868">
        <v>14258.26</v>
      </c>
      <c r="F45" s="869">
        <v>2641.2</v>
      </c>
      <c r="G45" s="870">
        <f t="shared" si="0"/>
        <v>16899.46</v>
      </c>
      <c r="H45" s="871">
        <v>16899.46</v>
      </c>
      <c r="K45" s="262"/>
      <c r="L45" s="865"/>
      <c r="M45" s="833"/>
      <c r="N45" s="833"/>
      <c r="O45" s="833"/>
      <c r="P45" s="833"/>
    </row>
    <row r="46" spans="1:16" s="567" customFormat="1" ht="12.75" customHeight="1" x14ac:dyDescent="0.25">
      <c r="A46" s="429">
        <v>9906.82</v>
      </c>
      <c r="B46" s="873" t="s">
        <v>170</v>
      </c>
      <c r="C46" s="175" t="s">
        <v>490</v>
      </c>
      <c r="D46" s="874" t="s">
        <v>491</v>
      </c>
      <c r="E46" s="868">
        <v>9375.5</v>
      </c>
      <c r="F46" s="869">
        <v>1554.5</v>
      </c>
      <c r="G46" s="870">
        <f t="shared" si="0"/>
        <v>10930</v>
      </c>
      <c r="H46" s="871">
        <v>10930</v>
      </c>
      <c r="K46" s="262"/>
      <c r="L46" s="865"/>
      <c r="M46" s="833"/>
      <c r="N46" s="833"/>
      <c r="O46" s="833"/>
      <c r="P46" s="833"/>
    </row>
    <row r="47" spans="1:16" s="567" customFormat="1" ht="12.75" customHeight="1" x14ac:dyDescent="0.25">
      <c r="A47" s="429">
        <v>11425.75</v>
      </c>
      <c r="B47" s="873" t="s">
        <v>170</v>
      </c>
      <c r="C47" s="175" t="s">
        <v>492</v>
      </c>
      <c r="D47" s="874" t="s">
        <v>493</v>
      </c>
      <c r="E47" s="868">
        <v>11085.81</v>
      </c>
      <c r="F47" s="869">
        <v>525.79999999999995</v>
      </c>
      <c r="G47" s="870">
        <f t="shared" si="0"/>
        <v>11611.609999999999</v>
      </c>
      <c r="H47" s="871">
        <v>11611.609999999999</v>
      </c>
      <c r="K47" s="262"/>
      <c r="L47" s="865"/>
      <c r="M47" s="833"/>
      <c r="N47" s="833"/>
      <c r="O47" s="833"/>
      <c r="P47" s="833"/>
    </row>
    <row r="48" spans="1:16" s="567" customFormat="1" ht="12.75" customHeight="1" x14ac:dyDescent="0.25">
      <c r="A48" s="429">
        <v>9952.4599999999991</v>
      </c>
      <c r="B48" s="873" t="s">
        <v>170</v>
      </c>
      <c r="C48" s="175" t="s">
        <v>494</v>
      </c>
      <c r="D48" s="874" t="s">
        <v>495</v>
      </c>
      <c r="E48" s="868">
        <v>8483.0499999999993</v>
      </c>
      <c r="F48" s="869">
        <v>2307.3000000000002</v>
      </c>
      <c r="G48" s="870">
        <f t="shared" si="0"/>
        <v>10790.349999999999</v>
      </c>
      <c r="H48" s="871">
        <v>10790.349999999999</v>
      </c>
      <c r="K48" s="262"/>
      <c r="L48" s="865"/>
      <c r="M48" s="833"/>
      <c r="N48" s="833"/>
      <c r="O48" s="833"/>
      <c r="P48" s="833"/>
    </row>
    <row r="49" spans="1:16" s="567" customFormat="1" ht="12.75" customHeight="1" x14ac:dyDescent="0.25">
      <c r="A49" s="429">
        <v>4958.4399999999996</v>
      </c>
      <c r="B49" s="873" t="s">
        <v>170</v>
      </c>
      <c r="C49" s="175" t="s">
        <v>496</v>
      </c>
      <c r="D49" s="874" t="s">
        <v>2280</v>
      </c>
      <c r="E49" s="868">
        <v>4991.8900000000003</v>
      </c>
      <c r="F49" s="869">
        <v>832.5</v>
      </c>
      <c r="G49" s="870">
        <f t="shared" si="0"/>
        <v>5824.39</v>
      </c>
      <c r="H49" s="871">
        <v>5824.39</v>
      </c>
      <c r="K49" s="262"/>
      <c r="L49" s="865"/>
      <c r="M49" s="833"/>
      <c r="N49" s="833"/>
      <c r="O49" s="833"/>
      <c r="P49" s="833"/>
    </row>
    <row r="50" spans="1:16" s="567" customFormat="1" ht="12.75" customHeight="1" x14ac:dyDescent="0.25">
      <c r="A50" s="429">
        <v>4257.21</v>
      </c>
      <c r="B50" s="873" t="s">
        <v>170</v>
      </c>
      <c r="C50" s="175" t="s">
        <v>497</v>
      </c>
      <c r="D50" s="874" t="s">
        <v>498</v>
      </c>
      <c r="E50" s="868">
        <v>4601.38</v>
      </c>
      <c r="F50" s="869">
        <v>262.2</v>
      </c>
      <c r="G50" s="870">
        <f t="shared" si="0"/>
        <v>4863.58</v>
      </c>
      <c r="H50" s="871">
        <v>4863.58</v>
      </c>
      <c r="K50" s="262"/>
      <c r="L50" s="865"/>
      <c r="M50" s="833"/>
      <c r="N50" s="833"/>
      <c r="O50" s="833"/>
      <c r="P50" s="833"/>
    </row>
    <row r="51" spans="1:16" s="567" customFormat="1" ht="12.75" customHeight="1" x14ac:dyDescent="0.25">
      <c r="A51" s="429">
        <v>3314.38</v>
      </c>
      <c r="B51" s="873" t="s">
        <v>170</v>
      </c>
      <c r="C51" s="175" t="s">
        <v>499</v>
      </c>
      <c r="D51" s="874" t="s">
        <v>500</v>
      </c>
      <c r="E51" s="868">
        <v>3246.94</v>
      </c>
      <c r="F51" s="869">
        <v>345.2</v>
      </c>
      <c r="G51" s="870">
        <f t="shared" si="0"/>
        <v>3592.14</v>
      </c>
      <c r="H51" s="871">
        <v>3592.14</v>
      </c>
      <c r="K51" s="262"/>
      <c r="L51" s="865"/>
      <c r="M51" s="833"/>
      <c r="N51" s="833"/>
      <c r="O51" s="833"/>
      <c r="P51" s="833"/>
    </row>
    <row r="52" spans="1:16" s="567" customFormat="1" ht="12.75" customHeight="1" x14ac:dyDescent="0.25">
      <c r="A52" s="429">
        <v>1833.39</v>
      </c>
      <c r="B52" s="873" t="s">
        <v>170</v>
      </c>
      <c r="C52" s="175" t="s">
        <v>501</v>
      </c>
      <c r="D52" s="874" t="s">
        <v>502</v>
      </c>
      <c r="E52" s="868">
        <v>1934.85</v>
      </c>
      <c r="F52" s="869">
        <v>10</v>
      </c>
      <c r="G52" s="870">
        <f t="shared" si="0"/>
        <v>1944.85</v>
      </c>
      <c r="H52" s="871">
        <v>1944.85</v>
      </c>
      <c r="K52" s="262"/>
      <c r="L52" s="865"/>
      <c r="M52" s="833"/>
      <c r="N52" s="833"/>
      <c r="O52" s="833"/>
      <c r="P52" s="833"/>
    </row>
    <row r="53" spans="1:16" s="567" customFormat="1" ht="12.75" customHeight="1" x14ac:dyDescent="0.25">
      <c r="A53" s="429">
        <v>755.65</v>
      </c>
      <c r="B53" s="873" t="s">
        <v>170</v>
      </c>
      <c r="C53" s="175" t="s">
        <v>503</v>
      </c>
      <c r="D53" s="874" t="s">
        <v>504</v>
      </c>
      <c r="E53" s="868">
        <v>821.52</v>
      </c>
      <c r="F53" s="869">
        <v>77.400000000000006</v>
      </c>
      <c r="G53" s="870">
        <f t="shared" si="0"/>
        <v>898.92</v>
      </c>
      <c r="H53" s="871">
        <v>898.92</v>
      </c>
      <c r="K53" s="262"/>
      <c r="L53" s="865"/>
      <c r="M53" s="833"/>
      <c r="N53" s="833"/>
      <c r="O53" s="833"/>
      <c r="P53" s="833"/>
    </row>
    <row r="54" spans="1:16" s="567" customFormat="1" ht="12.75" customHeight="1" x14ac:dyDescent="0.25">
      <c r="A54" s="429">
        <v>5154.41</v>
      </c>
      <c r="B54" s="873" t="s">
        <v>170</v>
      </c>
      <c r="C54" s="175" t="s">
        <v>505</v>
      </c>
      <c r="D54" s="874" t="s">
        <v>506</v>
      </c>
      <c r="E54" s="868">
        <v>4870.42</v>
      </c>
      <c r="F54" s="869">
        <v>629.1</v>
      </c>
      <c r="G54" s="870">
        <f t="shared" si="0"/>
        <v>5499.52</v>
      </c>
      <c r="H54" s="871">
        <v>5499.52</v>
      </c>
      <c r="K54" s="262"/>
      <c r="L54" s="865"/>
      <c r="M54" s="833"/>
      <c r="N54" s="833"/>
      <c r="O54" s="833"/>
      <c r="P54" s="833"/>
    </row>
    <row r="55" spans="1:16" s="204" customFormat="1" ht="11.25" customHeight="1" x14ac:dyDescent="0.2">
      <c r="A55" s="429">
        <v>2384.4</v>
      </c>
      <c r="B55" s="875" t="s">
        <v>170</v>
      </c>
      <c r="C55" s="859" t="s">
        <v>507</v>
      </c>
      <c r="D55" s="876" t="s">
        <v>1490</v>
      </c>
      <c r="E55" s="877">
        <v>2419.6799999999998</v>
      </c>
      <c r="F55" s="878">
        <v>57</v>
      </c>
      <c r="G55" s="879">
        <f t="shared" si="0"/>
        <v>2476.6799999999998</v>
      </c>
      <c r="H55" s="880">
        <v>2476.6799999999998</v>
      </c>
      <c r="K55" s="262"/>
      <c r="L55" s="578"/>
    </row>
    <row r="56" spans="1:16" s="204" customFormat="1" ht="11.25" customHeight="1" x14ac:dyDescent="0.2">
      <c r="A56" s="429">
        <v>1706.66</v>
      </c>
      <c r="B56" s="881" t="s">
        <v>170</v>
      </c>
      <c r="C56" s="175" t="s">
        <v>508</v>
      </c>
      <c r="D56" s="874" t="s">
        <v>509</v>
      </c>
      <c r="E56" s="868">
        <v>1691.6</v>
      </c>
      <c r="F56" s="869">
        <v>123.5</v>
      </c>
      <c r="G56" s="870">
        <f t="shared" si="0"/>
        <v>1815.1</v>
      </c>
      <c r="H56" s="871">
        <v>1815.1</v>
      </c>
      <c r="K56" s="262"/>
      <c r="L56" s="578"/>
    </row>
    <row r="57" spans="1:16" s="204" customFormat="1" ht="11.25" customHeight="1" x14ac:dyDescent="0.2">
      <c r="A57" s="429">
        <v>3790.01</v>
      </c>
      <c r="B57" s="881" t="s">
        <v>170</v>
      </c>
      <c r="C57" s="175" t="s">
        <v>510</v>
      </c>
      <c r="D57" s="874" t="s">
        <v>511</v>
      </c>
      <c r="E57" s="868">
        <v>3048.76</v>
      </c>
      <c r="F57" s="869">
        <v>964.1</v>
      </c>
      <c r="G57" s="870">
        <f t="shared" si="0"/>
        <v>4012.86</v>
      </c>
      <c r="H57" s="871">
        <v>4012.86</v>
      </c>
      <c r="K57" s="262"/>
      <c r="L57" s="578"/>
    </row>
    <row r="58" spans="1:16" s="204" customFormat="1" ht="11.25" customHeight="1" x14ac:dyDescent="0.2">
      <c r="A58" s="429">
        <v>7059.72</v>
      </c>
      <c r="B58" s="881" t="s">
        <v>170</v>
      </c>
      <c r="C58" s="175" t="s">
        <v>512</v>
      </c>
      <c r="D58" s="874" t="s">
        <v>513</v>
      </c>
      <c r="E58" s="868">
        <v>6011.1</v>
      </c>
      <c r="F58" s="869">
        <v>1206.9000000000001</v>
      </c>
      <c r="G58" s="870">
        <f t="shared" si="0"/>
        <v>7218</v>
      </c>
      <c r="H58" s="871">
        <v>7218</v>
      </c>
      <c r="K58" s="262"/>
      <c r="L58" s="578"/>
    </row>
    <row r="59" spans="1:16" s="204" customFormat="1" ht="11.25" customHeight="1" x14ac:dyDescent="0.2">
      <c r="A59" s="429">
        <v>2447.06</v>
      </c>
      <c r="B59" s="881" t="s">
        <v>170</v>
      </c>
      <c r="C59" s="175" t="s">
        <v>514</v>
      </c>
      <c r="D59" s="874" t="s">
        <v>515</v>
      </c>
      <c r="E59" s="868">
        <v>2455.64</v>
      </c>
      <c r="F59" s="869">
        <v>92.2</v>
      </c>
      <c r="G59" s="870">
        <f t="shared" si="0"/>
        <v>2547.8399999999997</v>
      </c>
      <c r="H59" s="871">
        <v>2547.8399999999997</v>
      </c>
      <c r="K59" s="262"/>
      <c r="L59" s="578"/>
    </row>
    <row r="60" spans="1:16" s="204" customFormat="1" ht="11.25" customHeight="1" x14ac:dyDescent="0.2">
      <c r="A60" s="429">
        <v>2940.7</v>
      </c>
      <c r="B60" s="881" t="s">
        <v>170</v>
      </c>
      <c r="C60" s="175" t="s">
        <v>516</v>
      </c>
      <c r="D60" s="874" t="s">
        <v>517</v>
      </c>
      <c r="E60" s="868">
        <v>2969.78</v>
      </c>
      <c r="F60" s="869">
        <v>514.29999999999995</v>
      </c>
      <c r="G60" s="870">
        <f t="shared" si="0"/>
        <v>3484.08</v>
      </c>
      <c r="H60" s="871">
        <v>3484.08</v>
      </c>
      <c r="K60" s="262"/>
      <c r="L60" s="578"/>
    </row>
    <row r="61" spans="1:16" s="204" customFormat="1" ht="11.25" customHeight="1" x14ac:dyDescent="0.2">
      <c r="A61" s="429">
        <v>6666.96</v>
      </c>
      <c r="B61" s="881" t="s">
        <v>170</v>
      </c>
      <c r="C61" s="175" t="s">
        <v>518</v>
      </c>
      <c r="D61" s="874" t="s">
        <v>519</v>
      </c>
      <c r="E61" s="868">
        <v>6561.86</v>
      </c>
      <c r="F61" s="869">
        <v>1103.9000000000001</v>
      </c>
      <c r="G61" s="870">
        <f t="shared" si="0"/>
        <v>7665.76</v>
      </c>
      <c r="H61" s="871">
        <v>7665.76</v>
      </c>
      <c r="K61" s="262"/>
      <c r="L61" s="578"/>
    </row>
    <row r="62" spans="1:16" s="204" customFormat="1" ht="11.25" customHeight="1" x14ac:dyDescent="0.2">
      <c r="A62" s="429">
        <v>6241.37</v>
      </c>
      <c r="B62" s="875" t="s">
        <v>170</v>
      </c>
      <c r="C62" s="859" t="s">
        <v>520</v>
      </c>
      <c r="D62" s="876" t="s">
        <v>521</v>
      </c>
      <c r="E62" s="877">
        <v>4968.22</v>
      </c>
      <c r="F62" s="882">
        <v>2850</v>
      </c>
      <c r="G62" s="879">
        <f t="shared" si="0"/>
        <v>7818.22</v>
      </c>
      <c r="H62" s="880">
        <v>7818.22</v>
      </c>
      <c r="K62" s="262"/>
      <c r="L62" s="578"/>
    </row>
    <row r="63" spans="1:16" s="204" customFormat="1" ht="11.25" customHeight="1" x14ac:dyDescent="0.2">
      <c r="A63" s="429">
        <v>3126.38</v>
      </c>
      <c r="B63" s="881" t="s">
        <v>170</v>
      </c>
      <c r="C63" s="175" t="s">
        <v>522</v>
      </c>
      <c r="D63" s="874" t="s">
        <v>523</v>
      </c>
      <c r="E63" s="868">
        <v>3246.94</v>
      </c>
      <c r="F63" s="883">
        <v>79.5</v>
      </c>
      <c r="G63" s="870">
        <f t="shared" si="0"/>
        <v>3326.44</v>
      </c>
      <c r="H63" s="871">
        <v>3326.44</v>
      </c>
      <c r="K63" s="262"/>
      <c r="L63" s="578"/>
    </row>
    <row r="64" spans="1:16" s="204" customFormat="1" ht="11.25" customHeight="1" x14ac:dyDescent="0.2">
      <c r="A64" s="429">
        <v>3266.32</v>
      </c>
      <c r="B64" s="881" t="s">
        <v>170</v>
      </c>
      <c r="C64" s="175" t="s">
        <v>524</v>
      </c>
      <c r="D64" s="874" t="s">
        <v>525</v>
      </c>
      <c r="E64" s="868">
        <v>3319.99</v>
      </c>
      <c r="F64" s="883">
        <v>153</v>
      </c>
      <c r="G64" s="870">
        <f t="shared" si="0"/>
        <v>3472.99</v>
      </c>
      <c r="H64" s="871">
        <v>3472.99</v>
      </c>
      <c r="K64" s="262"/>
      <c r="L64" s="578"/>
    </row>
    <row r="65" spans="1:16" s="567" customFormat="1" ht="22.5" x14ac:dyDescent="0.25">
      <c r="A65" s="429">
        <v>1361.84</v>
      </c>
      <c r="B65" s="881" t="s">
        <v>170</v>
      </c>
      <c r="C65" s="175" t="s">
        <v>526</v>
      </c>
      <c r="D65" s="874" t="s">
        <v>527</v>
      </c>
      <c r="E65" s="868">
        <v>1320.32</v>
      </c>
      <c r="F65" s="869">
        <v>35.799999999999997</v>
      </c>
      <c r="G65" s="870">
        <f>+E65+F65</f>
        <v>1356.12</v>
      </c>
      <c r="H65" s="871">
        <v>1356.12</v>
      </c>
      <c r="K65" s="262"/>
      <c r="L65" s="865"/>
      <c r="M65" s="833"/>
      <c r="N65" s="833"/>
      <c r="O65" s="833"/>
      <c r="P65" s="833"/>
    </row>
    <row r="66" spans="1:16" s="567" customFormat="1" ht="12.75" customHeight="1" x14ac:dyDescent="0.25">
      <c r="A66" s="429">
        <v>1208.56</v>
      </c>
      <c r="B66" s="881" t="s">
        <v>170</v>
      </c>
      <c r="C66" s="175" t="s">
        <v>528</v>
      </c>
      <c r="D66" s="874" t="s">
        <v>529</v>
      </c>
      <c r="E66" s="868">
        <v>1300.3699999999999</v>
      </c>
      <c r="F66" s="869">
        <v>13</v>
      </c>
      <c r="G66" s="870">
        <f>+E66+F66</f>
        <v>1313.37</v>
      </c>
      <c r="H66" s="871">
        <v>1313.37</v>
      </c>
      <c r="K66" s="262"/>
      <c r="L66" s="865"/>
      <c r="M66" s="833"/>
      <c r="N66" s="833"/>
      <c r="O66" s="833"/>
      <c r="P66" s="833"/>
    </row>
    <row r="67" spans="1:16" s="567" customFormat="1" ht="23.25" thickBot="1" x14ac:dyDescent="0.3">
      <c r="A67" s="884">
        <v>1092.9000000000001</v>
      </c>
      <c r="B67" s="2879" t="s">
        <v>170</v>
      </c>
      <c r="C67" s="885" t="s">
        <v>530</v>
      </c>
      <c r="D67" s="2880" t="s">
        <v>531</v>
      </c>
      <c r="E67" s="2881">
        <v>1109.81</v>
      </c>
      <c r="F67" s="2882">
        <v>8.6</v>
      </c>
      <c r="G67" s="2883">
        <f>+E67+F67</f>
        <v>1118.4099999999999</v>
      </c>
      <c r="H67" s="2884">
        <v>1118.4099999999999</v>
      </c>
      <c r="K67" s="262"/>
      <c r="L67" s="865"/>
      <c r="M67" s="833"/>
      <c r="N67" s="833"/>
      <c r="O67" s="833"/>
      <c r="P67" s="833"/>
    </row>
    <row r="68" spans="1:16" s="204" customFormat="1" ht="12" thickBot="1" x14ac:dyDescent="0.25">
      <c r="A68" s="202"/>
      <c r="B68" s="214"/>
      <c r="C68" s="214"/>
      <c r="D68" s="214"/>
      <c r="E68" s="214"/>
      <c r="F68" s="214"/>
      <c r="G68" s="214"/>
      <c r="H68" s="181" t="s">
        <v>110</v>
      </c>
      <c r="K68" s="262"/>
      <c r="L68" s="578"/>
    </row>
    <row r="69" spans="1:16" s="204" customFormat="1" ht="11.25" customHeight="1" x14ac:dyDescent="0.2">
      <c r="A69" s="3472" t="s">
        <v>1801</v>
      </c>
      <c r="B69" s="3482" t="s">
        <v>318</v>
      </c>
      <c r="C69" s="3484" t="s">
        <v>467</v>
      </c>
      <c r="D69" s="3466" t="s">
        <v>468</v>
      </c>
      <c r="E69" s="3510" t="s">
        <v>469</v>
      </c>
      <c r="F69" s="3510" t="s">
        <v>470</v>
      </c>
      <c r="G69" s="3478" t="s">
        <v>1804</v>
      </c>
      <c r="H69" s="3505" t="s">
        <v>1800</v>
      </c>
      <c r="K69" s="262"/>
      <c r="L69" s="578"/>
    </row>
    <row r="70" spans="1:16" s="204" customFormat="1" ht="18" customHeight="1" thickBot="1" x14ac:dyDescent="0.25">
      <c r="A70" s="3473"/>
      <c r="B70" s="3498"/>
      <c r="C70" s="3493"/>
      <c r="D70" s="3467"/>
      <c r="E70" s="3511"/>
      <c r="F70" s="3511"/>
      <c r="G70" s="3479"/>
      <c r="H70" s="3506"/>
      <c r="K70" s="262"/>
      <c r="L70" s="578"/>
    </row>
    <row r="71" spans="1:16" s="204" customFormat="1" ht="15" customHeight="1" thickBot="1" x14ac:dyDescent="0.25">
      <c r="A71" s="886" t="s">
        <v>6</v>
      </c>
      <c r="B71" s="848" t="s">
        <v>6</v>
      </c>
      <c r="C71" s="849" t="s">
        <v>6</v>
      </c>
      <c r="D71" s="850" t="s">
        <v>6</v>
      </c>
      <c r="E71" s="887" t="s">
        <v>6</v>
      </c>
      <c r="F71" s="888" t="s">
        <v>6</v>
      </c>
      <c r="G71" s="889" t="s">
        <v>247</v>
      </c>
      <c r="H71" s="889" t="s">
        <v>247</v>
      </c>
      <c r="K71" s="262"/>
      <c r="L71" s="578"/>
    </row>
    <row r="72" spans="1:16" s="567" customFormat="1" ht="12.75" customHeight="1" x14ac:dyDescent="0.25">
      <c r="A72" s="429">
        <v>4043.98</v>
      </c>
      <c r="B72" s="881" t="s">
        <v>170</v>
      </c>
      <c r="C72" s="175" t="s">
        <v>532</v>
      </c>
      <c r="D72" s="874" t="s">
        <v>533</v>
      </c>
      <c r="E72" s="868">
        <v>3282.68</v>
      </c>
      <c r="F72" s="869">
        <v>1047</v>
      </c>
      <c r="G72" s="870">
        <f t="shared" ref="G72:G99" si="1">+E72+F72</f>
        <v>4329.68</v>
      </c>
      <c r="H72" s="871">
        <v>4329.68</v>
      </c>
      <c r="K72" s="262"/>
      <c r="L72" s="865"/>
      <c r="M72" s="833"/>
      <c r="N72" s="833"/>
      <c r="O72" s="833"/>
      <c r="P72" s="833"/>
    </row>
    <row r="73" spans="1:16" s="567" customFormat="1" ht="12.75" customHeight="1" x14ac:dyDescent="0.25">
      <c r="A73" s="429">
        <v>1895.49</v>
      </c>
      <c r="B73" s="875" t="s">
        <v>170</v>
      </c>
      <c r="C73" s="175" t="s">
        <v>534</v>
      </c>
      <c r="D73" s="874" t="s">
        <v>535</v>
      </c>
      <c r="E73" s="868">
        <v>1565.94</v>
      </c>
      <c r="F73" s="869">
        <v>360.2</v>
      </c>
      <c r="G73" s="870">
        <f t="shared" si="1"/>
        <v>1926.14</v>
      </c>
      <c r="H73" s="871">
        <v>1926.14</v>
      </c>
      <c r="K73" s="262"/>
      <c r="L73" s="865"/>
      <c r="M73" s="833"/>
      <c r="N73" s="833"/>
      <c r="O73" s="833"/>
      <c r="P73" s="833"/>
    </row>
    <row r="74" spans="1:16" s="567" customFormat="1" ht="12.75" customHeight="1" x14ac:dyDescent="0.25">
      <c r="A74" s="429">
        <v>2497.41</v>
      </c>
      <c r="B74" s="881" t="s">
        <v>170</v>
      </c>
      <c r="C74" s="175" t="s">
        <v>536</v>
      </c>
      <c r="D74" s="874" t="s">
        <v>537</v>
      </c>
      <c r="E74" s="868">
        <v>2639.37</v>
      </c>
      <c r="F74" s="869">
        <v>356.3</v>
      </c>
      <c r="G74" s="870">
        <f t="shared" si="1"/>
        <v>2995.67</v>
      </c>
      <c r="H74" s="871">
        <v>2995.67</v>
      </c>
      <c r="K74" s="262"/>
      <c r="L74" s="865"/>
      <c r="M74" s="833"/>
      <c r="N74" s="833"/>
      <c r="O74" s="833"/>
      <c r="P74" s="833"/>
    </row>
    <row r="75" spans="1:16" s="567" customFormat="1" ht="12.75" customHeight="1" x14ac:dyDescent="0.25">
      <c r="A75" s="429">
        <v>5342.77</v>
      </c>
      <c r="B75" s="875" t="s">
        <v>170</v>
      </c>
      <c r="C75" s="175" t="s">
        <v>538</v>
      </c>
      <c r="D75" s="874" t="s">
        <v>539</v>
      </c>
      <c r="E75" s="868">
        <v>5177.0600000000004</v>
      </c>
      <c r="F75" s="869">
        <v>756.6</v>
      </c>
      <c r="G75" s="870">
        <f t="shared" si="1"/>
        <v>5933.6600000000008</v>
      </c>
      <c r="H75" s="871">
        <v>5933.6600000000008</v>
      </c>
      <c r="K75" s="262"/>
      <c r="L75" s="865"/>
      <c r="M75" s="833"/>
      <c r="N75" s="833"/>
      <c r="O75" s="833"/>
      <c r="P75" s="833"/>
    </row>
    <row r="76" spans="1:16" s="567" customFormat="1" ht="22.5" x14ac:dyDescent="0.25">
      <c r="A76" s="429">
        <v>16328.36</v>
      </c>
      <c r="B76" s="875" t="s">
        <v>170</v>
      </c>
      <c r="C76" s="859" t="s">
        <v>540</v>
      </c>
      <c r="D76" s="876" t="s">
        <v>1486</v>
      </c>
      <c r="E76" s="877">
        <v>14189.62</v>
      </c>
      <c r="F76" s="869">
        <v>2786</v>
      </c>
      <c r="G76" s="870">
        <f t="shared" si="1"/>
        <v>16975.620000000003</v>
      </c>
      <c r="H76" s="871">
        <v>16975.620000000003</v>
      </c>
      <c r="K76" s="262"/>
      <c r="L76" s="865"/>
      <c r="M76" s="833"/>
      <c r="N76" s="833"/>
      <c r="O76" s="833"/>
      <c r="P76" s="833"/>
    </row>
    <row r="77" spans="1:16" s="567" customFormat="1" ht="12.75" customHeight="1" x14ac:dyDescent="0.25">
      <c r="A77" s="429">
        <v>8212.08</v>
      </c>
      <c r="B77" s="881" t="s">
        <v>170</v>
      </c>
      <c r="C77" s="175" t="s">
        <v>541</v>
      </c>
      <c r="D77" s="874" t="s">
        <v>542</v>
      </c>
      <c r="E77" s="868">
        <v>7577.04</v>
      </c>
      <c r="F77" s="869">
        <v>1058.8</v>
      </c>
      <c r="G77" s="870">
        <f t="shared" si="1"/>
        <v>8635.84</v>
      </c>
      <c r="H77" s="871">
        <v>8635.84</v>
      </c>
      <c r="K77" s="262"/>
      <c r="L77" s="865"/>
      <c r="M77" s="833"/>
      <c r="N77" s="833"/>
      <c r="O77" s="833"/>
      <c r="P77" s="833"/>
    </row>
    <row r="78" spans="1:16" s="567" customFormat="1" ht="12.75" customHeight="1" x14ac:dyDescent="0.25">
      <c r="A78" s="429">
        <v>3914.26</v>
      </c>
      <c r="B78" s="881" t="s">
        <v>170</v>
      </c>
      <c r="C78" s="175" t="s">
        <v>543</v>
      </c>
      <c r="D78" s="874" t="s">
        <v>544</v>
      </c>
      <c r="E78" s="868">
        <v>3230.88</v>
      </c>
      <c r="F78" s="869">
        <v>853</v>
      </c>
      <c r="G78" s="870">
        <f t="shared" si="1"/>
        <v>4083.88</v>
      </c>
      <c r="H78" s="871">
        <v>4083.88</v>
      </c>
      <c r="K78" s="262"/>
      <c r="L78" s="865"/>
      <c r="M78" s="833"/>
      <c r="N78" s="833"/>
      <c r="O78" s="833"/>
      <c r="P78" s="833"/>
    </row>
    <row r="79" spans="1:16" s="567" customFormat="1" ht="12.75" customHeight="1" x14ac:dyDescent="0.25">
      <c r="A79" s="429">
        <v>583.04999999999995</v>
      </c>
      <c r="B79" s="881" t="s">
        <v>170</v>
      </c>
      <c r="C79" s="175" t="s">
        <v>545</v>
      </c>
      <c r="D79" s="874" t="s">
        <v>546</v>
      </c>
      <c r="E79" s="868">
        <v>510.92</v>
      </c>
      <c r="F79" s="869">
        <v>0</v>
      </c>
      <c r="G79" s="870">
        <f t="shared" si="1"/>
        <v>510.92</v>
      </c>
      <c r="H79" s="871">
        <v>510.92</v>
      </c>
      <c r="K79" s="262"/>
      <c r="L79" s="865"/>
      <c r="M79" s="833"/>
      <c r="N79" s="833"/>
      <c r="O79" s="833"/>
      <c r="P79" s="833"/>
    </row>
    <row r="80" spans="1:16" s="567" customFormat="1" ht="12.75" customHeight="1" x14ac:dyDescent="0.25">
      <c r="A80" s="429">
        <v>4825.57</v>
      </c>
      <c r="B80" s="881" t="s">
        <v>170</v>
      </c>
      <c r="C80" s="175" t="s">
        <v>547</v>
      </c>
      <c r="D80" s="874" t="s">
        <v>548</v>
      </c>
      <c r="E80" s="868">
        <v>4870.42</v>
      </c>
      <c r="F80" s="869">
        <v>210.6</v>
      </c>
      <c r="G80" s="870">
        <f t="shared" si="1"/>
        <v>5081.0200000000004</v>
      </c>
      <c r="H80" s="871">
        <v>5081.0200000000004</v>
      </c>
      <c r="K80" s="262"/>
      <c r="L80" s="865"/>
      <c r="M80" s="833"/>
      <c r="N80" s="833"/>
      <c r="O80" s="833"/>
      <c r="P80" s="833"/>
    </row>
    <row r="81" spans="1:16" s="567" customFormat="1" ht="12.75" customHeight="1" x14ac:dyDescent="0.25">
      <c r="A81" s="429">
        <v>2395.41</v>
      </c>
      <c r="B81" s="881" t="s">
        <v>170</v>
      </c>
      <c r="C81" s="175" t="s">
        <v>549</v>
      </c>
      <c r="D81" s="874" t="s">
        <v>550</v>
      </c>
      <c r="E81" s="868">
        <v>2435.21</v>
      </c>
      <c r="F81" s="869">
        <v>112.3</v>
      </c>
      <c r="G81" s="870">
        <f t="shared" si="1"/>
        <v>2547.5100000000002</v>
      </c>
      <c r="H81" s="871">
        <v>2547.5100000000002</v>
      </c>
      <c r="K81" s="262"/>
      <c r="L81" s="865"/>
      <c r="M81" s="833"/>
      <c r="N81" s="833"/>
      <c r="O81" s="833"/>
      <c r="P81" s="833"/>
    </row>
    <row r="82" spans="1:16" s="567" customFormat="1" ht="12.75" customHeight="1" x14ac:dyDescent="0.25">
      <c r="A82" s="429">
        <v>3882.09</v>
      </c>
      <c r="B82" s="881" t="s">
        <v>170</v>
      </c>
      <c r="C82" s="175" t="s">
        <v>551</v>
      </c>
      <c r="D82" s="874" t="s">
        <v>552</v>
      </c>
      <c r="E82" s="868">
        <v>4058.68</v>
      </c>
      <c r="F82" s="869">
        <v>140.4</v>
      </c>
      <c r="G82" s="870">
        <f t="shared" si="1"/>
        <v>4199.08</v>
      </c>
      <c r="H82" s="871">
        <v>4199.08</v>
      </c>
      <c r="K82" s="262"/>
      <c r="L82" s="865"/>
      <c r="M82" s="833"/>
      <c r="N82" s="833"/>
      <c r="O82" s="833"/>
      <c r="P82" s="833"/>
    </row>
    <row r="83" spans="1:16" s="567" customFormat="1" ht="13.5" customHeight="1" x14ac:dyDescent="0.25">
      <c r="A83" s="429">
        <v>1326.96</v>
      </c>
      <c r="B83" s="881" t="s">
        <v>170</v>
      </c>
      <c r="C83" s="859" t="s">
        <v>553</v>
      </c>
      <c r="D83" s="876" t="s">
        <v>554</v>
      </c>
      <c r="E83" s="868">
        <v>1333.55</v>
      </c>
      <c r="F83" s="869">
        <v>0.6</v>
      </c>
      <c r="G83" s="870">
        <f t="shared" si="1"/>
        <v>1334.1499999999999</v>
      </c>
      <c r="H83" s="871">
        <v>1334.1499999999999</v>
      </c>
      <c r="K83" s="262"/>
      <c r="L83" s="865"/>
      <c r="M83" s="833"/>
      <c r="N83" s="833"/>
      <c r="O83" s="833"/>
      <c r="P83" s="833"/>
    </row>
    <row r="84" spans="1:16" s="567" customFormat="1" ht="22.5" x14ac:dyDescent="0.25">
      <c r="A84" s="429">
        <v>3626.91</v>
      </c>
      <c r="B84" s="881" t="s">
        <v>170</v>
      </c>
      <c r="C84" s="859" t="s">
        <v>555</v>
      </c>
      <c r="D84" s="876" t="s">
        <v>1487</v>
      </c>
      <c r="E84" s="868">
        <v>3274.2</v>
      </c>
      <c r="F84" s="869">
        <v>551.4</v>
      </c>
      <c r="G84" s="870">
        <f t="shared" si="1"/>
        <v>3825.6</v>
      </c>
      <c r="H84" s="871">
        <v>3825.6</v>
      </c>
      <c r="K84" s="262"/>
      <c r="L84" s="865"/>
      <c r="M84" s="833"/>
      <c r="N84" s="833"/>
      <c r="O84" s="833"/>
      <c r="P84" s="833"/>
    </row>
    <row r="85" spans="1:16" s="567" customFormat="1" ht="12.75" customHeight="1" x14ac:dyDescent="0.25">
      <c r="A85" s="429">
        <v>3230.77</v>
      </c>
      <c r="B85" s="881" t="s">
        <v>170</v>
      </c>
      <c r="C85" s="175" t="s">
        <v>556</v>
      </c>
      <c r="D85" s="874" t="s">
        <v>557</v>
      </c>
      <c r="E85" s="868">
        <v>2957.2</v>
      </c>
      <c r="F85" s="869">
        <v>362.4</v>
      </c>
      <c r="G85" s="870">
        <f t="shared" si="1"/>
        <v>3319.6</v>
      </c>
      <c r="H85" s="871">
        <v>3319.6</v>
      </c>
      <c r="K85" s="262"/>
      <c r="L85" s="865"/>
      <c r="M85" s="833"/>
      <c r="N85" s="833"/>
      <c r="O85" s="833"/>
      <c r="P85" s="833"/>
    </row>
    <row r="86" spans="1:16" s="567" customFormat="1" ht="12.75" customHeight="1" x14ac:dyDescent="0.25">
      <c r="A86" s="429">
        <v>4119.88</v>
      </c>
      <c r="B86" s="881" t="s">
        <v>170</v>
      </c>
      <c r="C86" s="175" t="s">
        <v>558</v>
      </c>
      <c r="D86" s="874" t="s">
        <v>559</v>
      </c>
      <c r="E86" s="868">
        <v>4171.71</v>
      </c>
      <c r="F86" s="869">
        <v>90</v>
      </c>
      <c r="G86" s="870">
        <f t="shared" si="1"/>
        <v>4261.71</v>
      </c>
      <c r="H86" s="871">
        <v>4261.71</v>
      </c>
      <c r="K86" s="262"/>
      <c r="L86" s="865"/>
      <c r="M86" s="833"/>
      <c r="N86" s="833"/>
      <c r="O86" s="833"/>
      <c r="P86" s="833"/>
    </row>
    <row r="87" spans="1:16" s="567" customFormat="1" ht="12.75" customHeight="1" x14ac:dyDescent="0.25">
      <c r="A87" s="429">
        <v>3967.02</v>
      </c>
      <c r="B87" s="881" t="s">
        <v>170</v>
      </c>
      <c r="C87" s="175" t="s">
        <v>560</v>
      </c>
      <c r="D87" s="874" t="s">
        <v>561</v>
      </c>
      <c r="E87" s="868">
        <v>3890.13</v>
      </c>
      <c r="F87" s="869">
        <v>374.2</v>
      </c>
      <c r="G87" s="870">
        <f t="shared" si="1"/>
        <v>4264.33</v>
      </c>
      <c r="H87" s="871">
        <v>4264.33</v>
      </c>
      <c r="K87" s="262"/>
      <c r="L87" s="865"/>
      <c r="M87" s="833"/>
      <c r="N87" s="833"/>
      <c r="O87" s="833"/>
      <c r="P87" s="833"/>
    </row>
    <row r="88" spans="1:16" s="567" customFormat="1" ht="12.75" customHeight="1" x14ac:dyDescent="0.25">
      <c r="A88" s="429">
        <v>6406.42</v>
      </c>
      <c r="B88" s="881" t="s">
        <v>170</v>
      </c>
      <c r="C88" s="175" t="s">
        <v>562</v>
      </c>
      <c r="D88" s="874" t="s">
        <v>1491</v>
      </c>
      <c r="E88" s="868">
        <v>6390.08</v>
      </c>
      <c r="F88" s="869">
        <v>689.3</v>
      </c>
      <c r="G88" s="870">
        <f t="shared" si="1"/>
        <v>7079.38</v>
      </c>
      <c r="H88" s="871">
        <v>7079.38</v>
      </c>
      <c r="K88" s="262"/>
      <c r="L88" s="865"/>
      <c r="M88" s="833"/>
      <c r="N88" s="833"/>
      <c r="O88" s="833"/>
      <c r="P88" s="833"/>
    </row>
    <row r="89" spans="1:16" s="567" customFormat="1" ht="12.75" customHeight="1" x14ac:dyDescent="0.25">
      <c r="A89" s="890">
        <v>4177.17</v>
      </c>
      <c r="B89" s="881" t="s">
        <v>170</v>
      </c>
      <c r="C89" s="175" t="s">
        <v>563</v>
      </c>
      <c r="D89" s="891" t="s">
        <v>564</v>
      </c>
      <c r="E89" s="868">
        <v>4212.8999999999996</v>
      </c>
      <c r="F89" s="869">
        <v>786.6</v>
      </c>
      <c r="G89" s="870">
        <f t="shared" si="1"/>
        <v>4999.5</v>
      </c>
      <c r="H89" s="871">
        <v>4999.5</v>
      </c>
      <c r="K89" s="262"/>
      <c r="L89" s="865"/>
      <c r="M89" s="833"/>
      <c r="N89" s="833"/>
      <c r="O89" s="833"/>
      <c r="P89" s="833"/>
    </row>
    <row r="90" spans="1:16" s="567" customFormat="1" ht="12" customHeight="1" x14ac:dyDescent="0.25">
      <c r="A90" s="429">
        <v>9806.73</v>
      </c>
      <c r="B90" s="881" t="s">
        <v>170</v>
      </c>
      <c r="C90" s="175" t="s">
        <v>565</v>
      </c>
      <c r="D90" s="874" t="s">
        <v>566</v>
      </c>
      <c r="E90" s="868">
        <v>8829.2800000000007</v>
      </c>
      <c r="F90" s="869">
        <v>1772</v>
      </c>
      <c r="G90" s="870">
        <f t="shared" si="1"/>
        <v>10601.28</v>
      </c>
      <c r="H90" s="871">
        <v>10601.28</v>
      </c>
      <c r="K90" s="262"/>
      <c r="L90" s="865"/>
      <c r="M90" s="833"/>
      <c r="N90" s="833"/>
      <c r="O90" s="833"/>
      <c r="P90" s="833"/>
    </row>
    <row r="91" spans="1:16" s="567" customFormat="1" ht="12.75" customHeight="1" x14ac:dyDescent="0.25">
      <c r="A91" s="429">
        <v>4036.18</v>
      </c>
      <c r="B91" s="881" t="s">
        <v>170</v>
      </c>
      <c r="C91" s="175" t="s">
        <v>567</v>
      </c>
      <c r="D91" s="874" t="s">
        <v>568</v>
      </c>
      <c r="E91" s="868">
        <v>4214.88</v>
      </c>
      <c r="F91" s="869">
        <v>398.3</v>
      </c>
      <c r="G91" s="870">
        <f t="shared" si="1"/>
        <v>4613.18</v>
      </c>
      <c r="H91" s="871">
        <v>4613.18</v>
      </c>
      <c r="K91" s="262"/>
      <c r="L91" s="865"/>
      <c r="M91" s="833"/>
      <c r="N91" s="833"/>
      <c r="O91" s="833"/>
      <c r="P91" s="833"/>
    </row>
    <row r="92" spans="1:16" s="567" customFormat="1" ht="12.75" customHeight="1" x14ac:dyDescent="0.25">
      <c r="A92" s="429">
        <v>449.78</v>
      </c>
      <c r="B92" s="881" t="s">
        <v>170</v>
      </c>
      <c r="C92" s="175" t="s">
        <v>569</v>
      </c>
      <c r="D92" s="874" t="s">
        <v>570</v>
      </c>
      <c r="E92" s="868">
        <v>393.57</v>
      </c>
      <c r="F92" s="869">
        <v>61</v>
      </c>
      <c r="G92" s="870">
        <f t="shared" si="1"/>
        <v>454.57</v>
      </c>
      <c r="H92" s="871">
        <v>454.57</v>
      </c>
      <c r="K92" s="262"/>
      <c r="L92" s="865"/>
      <c r="M92" s="833"/>
      <c r="N92" s="833"/>
      <c r="O92" s="833"/>
      <c r="P92" s="833"/>
    </row>
    <row r="93" spans="1:16" s="567" customFormat="1" ht="12.75" customHeight="1" x14ac:dyDescent="0.25">
      <c r="A93" s="429">
        <v>914.27</v>
      </c>
      <c r="B93" s="881" t="s">
        <v>170</v>
      </c>
      <c r="C93" s="175" t="s">
        <v>571</v>
      </c>
      <c r="D93" s="874" t="s">
        <v>572</v>
      </c>
      <c r="E93" s="868">
        <v>1007.19</v>
      </c>
      <c r="F93" s="869">
        <v>0</v>
      </c>
      <c r="G93" s="870">
        <f t="shared" si="1"/>
        <v>1007.19</v>
      </c>
      <c r="H93" s="871">
        <v>1007.19</v>
      </c>
      <c r="K93" s="262"/>
      <c r="L93" s="865"/>
      <c r="M93" s="833"/>
      <c r="N93" s="833"/>
      <c r="O93" s="833"/>
      <c r="P93" s="833"/>
    </row>
    <row r="94" spans="1:16" s="567" customFormat="1" ht="12.75" customHeight="1" x14ac:dyDescent="0.25">
      <c r="A94" s="429">
        <v>1621.94</v>
      </c>
      <c r="B94" s="881" t="s">
        <v>170</v>
      </c>
      <c r="C94" s="175" t="s">
        <v>573</v>
      </c>
      <c r="D94" s="874" t="s">
        <v>574</v>
      </c>
      <c r="E94" s="868">
        <v>1623.47</v>
      </c>
      <c r="F94" s="869">
        <v>112</v>
      </c>
      <c r="G94" s="870">
        <f t="shared" si="1"/>
        <v>1735.47</v>
      </c>
      <c r="H94" s="871">
        <v>1735.47</v>
      </c>
      <c r="K94" s="262"/>
      <c r="L94" s="865"/>
      <c r="M94" s="833"/>
      <c r="N94" s="833"/>
      <c r="O94" s="833"/>
      <c r="P94" s="833"/>
    </row>
    <row r="95" spans="1:16" s="567" customFormat="1" ht="22.5" x14ac:dyDescent="0.25">
      <c r="A95" s="429">
        <v>1433.91</v>
      </c>
      <c r="B95" s="881" t="s">
        <v>170</v>
      </c>
      <c r="C95" s="175" t="s">
        <v>575</v>
      </c>
      <c r="D95" s="891" t="s">
        <v>576</v>
      </c>
      <c r="E95" s="868">
        <v>1438.09</v>
      </c>
      <c r="F95" s="869">
        <v>2.4</v>
      </c>
      <c r="G95" s="870">
        <f t="shared" si="1"/>
        <v>1440.49</v>
      </c>
      <c r="H95" s="871">
        <v>1440.49</v>
      </c>
      <c r="K95" s="262"/>
      <c r="L95" s="865"/>
      <c r="M95" s="833"/>
      <c r="N95" s="833"/>
      <c r="O95" s="833"/>
      <c r="P95" s="833"/>
    </row>
    <row r="96" spans="1:16" s="567" customFormat="1" ht="22.5" x14ac:dyDescent="0.25">
      <c r="A96" s="429">
        <v>10899.16</v>
      </c>
      <c r="B96" s="881" t="s">
        <v>170</v>
      </c>
      <c r="C96" s="175" t="s">
        <v>577</v>
      </c>
      <c r="D96" s="874" t="s">
        <v>1489</v>
      </c>
      <c r="E96" s="868">
        <v>10171.58</v>
      </c>
      <c r="F96" s="869">
        <v>1280.3</v>
      </c>
      <c r="G96" s="870">
        <f t="shared" si="1"/>
        <v>11451.88</v>
      </c>
      <c r="H96" s="871">
        <v>11451.88</v>
      </c>
      <c r="K96" s="262"/>
      <c r="L96" s="865"/>
      <c r="M96" s="833"/>
      <c r="N96" s="833"/>
      <c r="O96" s="833"/>
      <c r="P96" s="833"/>
    </row>
    <row r="97" spans="1:16" s="567" customFormat="1" ht="22.5" x14ac:dyDescent="0.25">
      <c r="A97" s="422">
        <v>1160.48</v>
      </c>
      <c r="B97" s="892" t="s">
        <v>170</v>
      </c>
      <c r="C97" s="2483">
        <v>1498</v>
      </c>
      <c r="D97" s="2482" t="s">
        <v>1488</v>
      </c>
      <c r="E97" s="893">
        <v>910.65</v>
      </c>
      <c r="F97" s="869">
        <v>46</v>
      </c>
      <c r="G97" s="894">
        <f t="shared" si="1"/>
        <v>956.65</v>
      </c>
      <c r="H97" s="895">
        <v>956.65</v>
      </c>
      <c r="K97" s="262"/>
      <c r="L97" s="865"/>
      <c r="M97" s="833"/>
      <c r="N97" s="833"/>
      <c r="O97" s="833"/>
      <c r="P97" s="833"/>
    </row>
    <row r="98" spans="1:16" s="567" customFormat="1" x14ac:dyDescent="0.25">
      <c r="A98" s="429">
        <v>0</v>
      </c>
      <c r="B98" s="881" t="s">
        <v>170</v>
      </c>
      <c r="C98" s="175">
        <v>1497</v>
      </c>
      <c r="D98" s="2819" t="s">
        <v>2092</v>
      </c>
      <c r="E98" s="868">
        <v>500</v>
      </c>
      <c r="F98" s="869">
        <v>978</v>
      </c>
      <c r="G98" s="870">
        <f t="shared" si="1"/>
        <v>1478</v>
      </c>
      <c r="H98" s="871">
        <v>1478</v>
      </c>
      <c r="K98" s="262"/>
      <c r="L98" s="865"/>
      <c r="M98" s="833"/>
      <c r="N98" s="833"/>
      <c r="O98" s="833"/>
      <c r="P98" s="833"/>
    </row>
    <row r="99" spans="1:16" s="567" customFormat="1" ht="13.7" customHeight="1" thickBot="1" x14ac:dyDescent="0.3">
      <c r="A99" s="2965">
        <v>9403.25</v>
      </c>
      <c r="B99" s="2943" t="s">
        <v>170</v>
      </c>
      <c r="C99" s="2942">
        <v>13040000</v>
      </c>
      <c r="D99" s="2815" t="s">
        <v>578</v>
      </c>
      <c r="E99" s="2816">
        <v>12289.45</v>
      </c>
      <c r="F99" s="896">
        <v>0</v>
      </c>
      <c r="G99" s="2817">
        <f t="shared" si="1"/>
        <v>12289.45</v>
      </c>
      <c r="H99" s="2818">
        <v>12289.45</v>
      </c>
      <c r="K99" s="897"/>
      <c r="L99" s="897"/>
      <c r="M99" s="833"/>
      <c r="N99" s="833"/>
      <c r="O99" s="833"/>
      <c r="P99" s="833"/>
    </row>
    <row r="102" spans="1:16" ht="18.75" customHeight="1" x14ac:dyDescent="0.2">
      <c r="B102" s="201" t="s">
        <v>579</v>
      </c>
      <c r="C102" s="201"/>
      <c r="D102" s="201"/>
      <c r="E102" s="201"/>
      <c r="F102" s="201"/>
      <c r="G102" s="898"/>
      <c r="H102" s="201"/>
      <c r="I102" s="201"/>
    </row>
    <row r="103" spans="1:16" ht="12" thickBot="1" x14ac:dyDescent="0.25">
      <c r="B103" s="214"/>
      <c r="C103" s="214"/>
      <c r="D103" s="214"/>
      <c r="E103" s="288"/>
      <c r="F103" s="288"/>
      <c r="G103" s="182" t="s">
        <v>110</v>
      </c>
      <c r="H103" s="289"/>
    </row>
    <row r="104" spans="1:16" ht="11.25" customHeight="1" x14ac:dyDescent="0.2">
      <c r="A104" s="3472" t="s">
        <v>1801</v>
      </c>
      <c r="B104" s="3482" t="s">
        <v>318</v>
      </c>
      <c r="C104" s="3484" t="s">
        <v>580</v>
      </c>
      <c r="D104" s="3476" t="s">
        <v>200</v>
      </c>
      <c r="E104" s="3478" t="s">
        <v>1804</v>
      </c>
      <c r="F104" s="3468" t="s">
        <v>1800</v>
      </c>
      <c r="G104" s="3512" t="s">
        <v>167</v>
      </c>
      <c r="H104" s="202"/>
    </row>
    <row r="105" spans="1:16" ht="16.5" customHeight="1" thickBot="1" x14ac:dyDescent="0.25">
      <c r="A105" s="3473"/>
      <c r="B105" s="3498"/>
      <c r="C105" s="3493"/>
      <c r="D105" s="3477"/>
      <c r="E105" s="3479"/>
      <c r="F105" s="3507"/>
      <c r="G105" s="3513"/>
      <c r="H105" s="202"/>
    </row>
    <row r="106" spans="1:16" s="567" customFormat="1" ht="15" customHeight="1" thickBot="1" x14ac:dyDescent="0.3">
      <c r="A106" s="369">
        <f>A107+A113+A124</f>
        <v>5220</v>
      </c>
      <c r="B106" s="393" t="s">
        <v>2</v>
      </c>
      <c r="C106" s="583" t="s">
        <v>168</v>
      </c>
      <c r="D106" s="185" t="s">
        <v>169</v>
      </c>
      <c r="E106" s="369">
        <f>E107+E113+E124</f>
        <v>6700</v>
      </c>
      <c r="F106" s="369">
        <f>F107+F113+F124</f>
        <v>6700</v>
      </c>
      <c r="G106" s="232" t="s">
        <v>6</v>
      </c>
      <c r="I106" s="623"/>
      <c r="K106" s="833"/>
      <c r="L106" s="833"/>
      <c r="M106" s="833"/>
      <c r="N106" s="833"/>
      <c r="O106" s="833"/>
      <c r="P106" s="833"/>
    </row>
    <row r="107" spans="1:16" x14ac:dyDescent="0.2">
      <c r="A107" s="233">
        <f>SUM(A108:A112)</f>
        <v>800</v>
      </c>
      <c r="B107" s="899" t="s">
        <v>170</v>
      </c>
      <c r="C107" s="900" t="s">
        <v>6</v>
      </c>
      <c r="D107" s="901" t="s">
        <v>581</v>
      </c>
      <c r="E107" s="902">
        <f>SUM(E108:E112)</f>
        <v>850</v>
      </c>
      <c r="F107" s="238">
        <f>SUM(F108:F112)</f>
        <v>850</v>
      </c>
      <c r="G107" s="903"/>
      <c r="H107" s="202"/>
    </row>
    <row r="108" spans="1:16" x14ac:dyDescent="0.2">
      <c r="A108" s="429">
        <v>100</v>
      </c>
      <c r="B108" s="634" t="s">
        <v>179</v>
      </c>
      <c r="C108" s="49" t="s">
        <v>582</v>
      </c>
      <c r="D108" s="662" t="s">
        <v>583</v>
      </c>
      <c r="E108" s="904">
        <v>100</v>
      </c>
      <c r="F108" s="431">
        <v>100</v>
      </c>
      <c r="G108" s="360"/>
      <c r="H108" s="202"/>
    </row>
    <row r="109" spans="1:16" x14ac:dyDescent="0.2">
      <c r="A109" s="429">
        <v>350</v>
      </c>
      <c r="B109" s="634" t="s">
        <v>179</v>
      </c>
      <c r="C109" s="49" t="s">
        <v>584</v>
      </c>
      <c r="D109" s="662" t="s">
        <v>585</v>
      </c>
      <c r="E109" s="904">
        <v>400</v>
      </c>
      <c r="F109" s="431">
        <v>400</v>
      </c>
      <c r="G109" s="360"/>
      <c r="H109" s="202"/>
    </row>
    <row r="110" spans="1:16" x14ac:dyDescent="0.2">
      <c r="A110" s="429">
        <v>200</v>
      </c>
      <c r="B110" s="634" t="s">
        <v>179</v>
      </c>
      <c r="C110" s="49" t="s">
        <v>586</v>
      </c>
      <c r="D110" s="662" t="s">
        <v>587</v>
      </c>
      <c r="E110" s="904">
        <v>200</v>
      </c>
      <c r="F110" s="431">
        <v>200</v>
      </c>
      <c r="G110" s="360"/>
      <c r="H110" s="202"/>
    </row>
    <row r="111" spans="1:16" x14ac:dyDescent="0.2">
      <c r="A111" s="429">
        <v>100</v>
      </c>
      <c r="B111" s="634" t="s">
        <v>179</v>
      </c>
      <c r="C111" s="49" t="s">
        <v>588</v>
      </c>
      <c r="D111" s="662" t="s">
        <v>589</v>
      </c>
      <c r="E111" s="904">
        <v>100</v>
      </c>
      <c r="F111" s="431">
        <v>100</v>
      </c>
      <c r="G111" s="360"/>
      <c r="H111" s="202"/>
    </row>
    <row r="112" spans="1:16" x14ac:dyDescent="0.2">
      <c r="A112" s="429">
        <v>50</v>
      </c>
      <c r="B112" s="634" t="s">
        <v>179</v>
      </c>
      <c r="C112" s="49" t="s">
        <v>590</v>
      </c>
      <c r="D112" s="662" t="s">
        <v>591</v>
      </c>
      <c r="E112" s="904">
        <v>50</v>
      </c>
      <c r="F112" s="431">
        <v>50</v>
      </c>
      <c r="G112" s="360"/>
      <c r="H112" s="202"/>
    </row>
    <row r="113" spans="1:8" x14ac:dyDescent="0.2">
      <c r="A113" s="905">
        <f>SUM(A114:A123)</f>
        <v>1920</v>
      </c>
      <c r="B113" s="906" t="s">
        <v>170</v>
      </c>
      <c r="C113" s="907" t="s">
        <v>6</v>
      </c>
      <c r="D113" s="908" t="s">
        <v>592</v>
      </c>
      <c r="E113" s="909">
        <f>SUM(E114:E123)</f>
        <v>3100</v>
      </c>
      <c r="F113" s="910">
        <f>SUM(F114:F123)</f>
        <v>3100</v>
      </c>
      <c r="G113" s="508"/>
      <c r="H113" s="202"/>
    </row>
    <row r="114" spans="1:8" x14ac:dyDescent="0.2">
      <c r="A114" s="429">
        <v>100</v>
      </c>
      <c r="B114" s="634" t="s">
        <v>179</v>
      </c>
      <c r="C114" s="49" t="s">
        <v>593</v>
      </c>
      <c r="D114" s="662" t="s">
        <v>594</v>
      </c>
      <c r="E114" s="904">
        <v>200</v>
      </c>
      <c r="F114" s="431">
        <v>200</v>
      </c>
      <c r="G114" s="360"/>
      <c r="H114" s="202"/>
    </row>
    <row r="115" spans="1:8" x14ac:dyDescent="0.2">
      <c r="A115" s="429">
        <v>800</v>
      </c>
      <c r="B115" s="634" t="s">
        <v>179</v>
      </c>
      <c r="C115" s="49" t="s">
        <v>595</v>
      </c>
      <c r="D115" s="911" t="s">
        <v>596</v>
      </c>
      <c r="E115" s="904">
        <v>800</v>
      </c>
      <c r="F115" s="431">
        <v>800</v>
      </c>
      <c r="G115" s="359"/>
      <c r="H115" s="202"/>
    </row>
    <row r="116" spans="1:8" x14ac:dyDescent="0.2">
      <c r="A116" s="429">
        <v>100</v>
      </c>
      <c r="B116" s="634" t="s">
        <v>179</v>
      </c>
      <c r="C116" s="49" t="s">
        <v>597</v>
      </c>
      <c r="D116" s="662" t="s">
        <v>598</v>
      </c>
      <c r="E116" s="904">
        <v>200</v>
      </c>
      <c r="F116" s="431">
        <v>200</v>
      </c>
      <c r="G116" s="361"/>
      <c r="H116" s="202"/>
    </row>
    <row r="117" spans="1:8" x14ac:dyDescent="0.2">
      <c r="A117" s="2477">
        <v>450</v>
      </c>
      <c r="B117" s="634" t="s">
        <v>179</v>
      </c>
      <c r="C117" s="49" t="s">
        <v>599</v>
      </c>
      <c r="D117" s="911" t="s">
        <v>600</v>
      </c>
      <c r="E117" s="904">
        <v>450</v>
      </c>
      <c r="F117" s="431">
        <v>450</v>
      </c>
      <c r="G117" s="360"/>
      <c r="H117" s="202"/>
    </row>
    <row r="118" spans="1:8" x14ac:dyDescent="0.2">
      <c r="A118" s="2477">
        <v>100</v>
      </c>
      <c r="B118" s="634" t="s">
        <v>179</v>
      </c>
      <c r="C118" s="912" t="s">
        <v>601</v>
      </c>
      <c r="D118" s="913" t="s">
        <v>602</v>
      </c>
      <c r="E118" s="904">
        <v>0</v>
      </c>
      <c r="F118" s="431">
        <v>0</v>
      </c>
      <c r="G118" s="360"/>
      <c r="H118" s="202"/>
    </row>
    <row r="119" spans="1:8" x14ac:dyDescent="0.2">
      <c r="A119" s="2478">
        <v>20</v>
      </c>
      <c r="B119" s="1105" t="s">
        <v>179</v>
      </c>
      <c r="C119" s="1106" t="s">
        <v>677</v>
      </c>
      <c r="D119" s="927" t="s">
        <v>2114</v>
      </c>
      <c r="E119" s="1107">
        <v>100</v>
      </c>
      <c r="F119" s="1017">
        <v>100</v>
      </c>
      <c r="G119" s="508"/>
      <c r="H119" s="202"/>
    </row>
    <row r="120" spans="1:8" x14ac:dyDescent="0.2">
      <c r="A120" s="2478">
        <v>0</v>
      </c>
      <c r="B120" s="1105" t="s">
        <v>179</v>
      </c>
      <c r="C120" s="2847" t="s">
        <v>2121</v>
      </c>
      <c r="D120" s="2848" t="s">
        <v>2096</v>
      </c>
      <c r="E120" s="1107">
        <v>500</v>
      </c>
      <c r="F120" s="1017">
        <v>500</v>
      </c>
      <c r="G120" s="508"/>
      <c r="H120" s="202"/>
    </row>
    <row r="121" spans="1:8" x14ac:dyDescent="0.2">
      <c r="A121" s="2478">
        <v>350</v>
      </c>
      <c r="B121" s="1105" t="s">
        <v>179</v>
      </c>
      <c r="C121" s="1106" t="s">
        <v>604</v>
      </c>
      <c r="D121" s="927" t="s">
        <v>2115</v>
      </c>
      <c r="E121" s="1107">
        <v>300</v>
      </c>
      <c r="F121" s="1017">
        <v>300</v>
      </c>
      <c r="G121" s="508"/>
      <c r="H121" s="202"/>
    </row>
    <row r="122" spans="1:8" x14ac:dyDescent="0.2">
      <c r="A122" s="429">
        <v>0</v>
      </c>
      <c r="B122" s="634" t="s">
        <v>179</v>
      </c>
      <c r="C122" s="49" t="s">
        <v>2281</v>
      </c>
      <c r="D122" s="662" t="s">
        <v>2120</v>
      </c>
      <c r="E122" s="904">
        <v>100</v>
      </c>
      <c r="F122" s="431">
        <v>100</v>
      </c>
      <c r="G122" s="359"/>
      <c r="H122" s="202"/>
    </row>
    <row r="123" spans="1:8" x14ac:dyDescent="0.2">
      <c r="A123" s="429">
        <v>0</v>
      </c>
      <c r="B123" s="634" t="s">
        <v>179</v>
      </c>
      <c r="C123" s="49" t="s">
        <v>2282</v>
      </c>
      <c r="D123" s="2736" t="s">
        <v>2119</v>
      </c>
      <c r="E123" s="904">
        <v>450</v>
      </c>
      <c r="F123" s="431">
        <v>450</v>
      </c>
      <c r="G123" s="359"/>
      <c r="H123" s="202"/>
    </row>
    <row r="124" spans="1:8" x14ac:dyDescent="0.2">
      <c r="A124" s="916">
        <f>SUM(A125:A126)</f>
        <v>2500</v>
      </c>
      <c r="B124" s="917" t="s">
        <v>605</v>
      </c>
      <c r="C124" s="918" t="s">
        <v>6</v>
      </c>
      <c r="D124" s="919" t="s">
        <v>606</v>
      </c>
      <c r="E124" s="920">
        <f>SUM(E125:E126)</f>
        <v>2750</v>
      </c>
      <c r="F124" s="921">
        <f>SUM(F125:F126)</f>
        <v>2750</v>
      </c>
      <c r="G124" s="361"/>
      <c r="H124" s="202"/>
    </row>
    <row r="125" spans="1:8" x14ac:dyDescent="0.2">
      <c r="A125" s="377">
        <v>2500</v>
      </c>
      <c r="B125" s="302" t="s">
        <v>179</v>
      </c>
      <c r="C125" s="922" t="s">
        <v>607</v>
      </c>
      <c r="D125" s="923" t="s">
        <v>608</v>
      </c>
      <c r="E125" s="924">
        <v>2500</v>
      </c>
      <c r="F125" s="382">
        <v>2500</v>
      </c>
      <c r="G125" s="361"/>
      <c r="H125" s="202"/>
    </row>
    <row r="126" spans="1:8" ht="12" thickBot="1" x14ac:dyDescent="0.25">
      <c r="A126" s="389">
        <v>0</v>
      </c>
      <c r="B126" s="999" t="s">
        <v>179</v>
      </c>
      <c r="C126" s="928" t="s">
        <v>2118</v>
      </c>
      <c r="D126" s="1108" t="s">
        <v>2117</v>
      </c>
      <c r="E126" s="929">
        <v>250</v>
      </c>
      <c r="F126" s="391">
        <v>250</v>
      </c>
      <c r="G126" s="464"/>
      <c r="H126" s="202"/>
    </row>
    <row r="129" spans="1:12" ht="15.75" x14ac:dyDescent="0.2">
      <c r="B129" s="201" t="s">
        <v>1815</v>
      </c>
      <c r="C129" s="201"/>
      <c r="D129" s="201"/>
      <c r="E129" s="201"/>
      <c r="F129" s="201"/>
      <c r="G129" s="201"/>
    </row>
    <row r="130" spans="1:12" ht="12" thickBot="1" x14ac:dyDescent="0.25">
      <c r="B130" s="214"/>
      <c r="C130" s="214"/>
      <c r="D130" s="214"/>
      <c r="E130" s="288"/>
      <c r="F130" s="288"/>
      <c r="G130" s="182" t="s">
        <v>110</v>
      </c>
    </row>
    <row r="131" spans="1:12" x14ac:dyDescent="0.2">
      <c r="A131" s="3472" t="s">
        <v>1801</v>
      </c>
      <c r="B131" s="3482" t="s">
        <v>318</v>
      </c>
      <c r="C131" s="3484" t="s">
        <v>1814</v>
      </c>
      <c r="D131" s="3476" t="s">
        <v>1810</v>
      </c>
      <c r="E131" s="3478" t="s">
        <v>1804</v>
      </c>
      <c r="F131" s="3468" t="s">
        <v>1800</v>
      </c>
      <c r="G131" s="3508" t="s">
        <v>167</v>
      </c>
    </row>
    <row r="132" spans="1:12" ht="12" thickBot="1" x14ac:dyDescent="0.25">
      <c r="A132" s="3473"/>
      <c r="B132" s="3498"/>
      <c r="C132" s="3493"/>
      <c r="D132" s="3477"/>
      <c r="E132" s="3479"/>
      <c r="F132" s="3507"/>
      <c r="G132" s="3509"/>
    </row>
    <row r="133" spans="1:12" ht="12" thickBot="1" x14ac:dyDescent="0.25">
      <c r="A133" s="186">
        <f>SUM(A134:A155)</f>
        <v>5980</v>
      </c>
      <c r="B133" s="393" t="s">
        <v>2</v>
      </c>
      <c r="C133" s="583" t="s">
        <v>168</v>
      </c>
      <c r="D133" s="393" t="s">
        <v>169</v>
      </c>
      <c r="E133" s="186">
        <f>SUM(E134:E155)</f>
        <v>5180</v>
      </c>
      <c r="F133" s="186">
        <f>SUM(F134:F155)</f>
        <v>5180</v>
      </c>
      <c r="G133" s="486" t="s">
        <v>6</v>
      </c>
      <c r="H133" s="845"/>
      <c r="I133" s="204"/>
      <c r="J133" s="204"/>
      <c r="K133" s="204"/>
      <c r="L133" s="204"/>
    </row>
    <row r="134" spans="1:12" ht="22.5" x14ac:dyDescent="0.2">
      <c r="A134" s="429">
        <v>100</v>
      </c>
      <c r="B134" s="634" t="s">
        <v>2</v>
      </c>
      <c r="C134" s="938" t="s">
        <v>615</v>
      </c>
      <c r="D134" s="939" t="s">
        <v>616</v>
      </c>
      <c r="E134" s="430"/>
      <c r="F134" s="431"/>
      <c r="G134" s="361"/>
      <c r="H134" s="2852"/>
      <c r="I134" s="2853"/>
      <c r="J134" s="2854"/>
      <c r="K134" s="204"/>
      <c r="L134" s="204"/>
    </row>
    <row r="135" spans="1:12" ht="22.5" x14ac:dyDescent="0.2">
      <c r="A135" s="377">
        <v>150</v>
      </c>
      <c r="B135" s="925" t="s">
        <v>2</v>
      </c>
      <c r="C135" s="1117" t="s">
        <v>636</v>
      </c>
      <c r="D135" s="2822" t="s">
        <v>2283</v>
      </c>
      <c r="E135" s="381">
        <v>100</v>
      </c>
      <c r="F135" s="382">
        <v>100</v>
      </c>
      <c r="G135" s="1044"/>
      <c r="H135" s="2852"/>
      <c r="I135" s="2853"/>
      <c r="J135" s="2854"/>
      <c r="K135" s="204"/>
      <c r="L135" s="204"/>
    </row>
    <row r="136" spans="1:12" ht="22.5" x14ac:dyDescent="0.2">
      <c r="A136" s="1138">
        <v>250</v>
      </c>
      <c r="B136" s="925" t="s">
        <v>2</v>
      </c>
      <c r="C136" s="1117" t="s">
        <v>637</v>
      </c>
      <c r="D136" s="957" t="s">
        <v>638</v>
      </c>
      <c r="E136" s="381"/>
      <c r="F136" s="382"/>
      <c r="G136" s="1044"/>
      <c r="H136" s="2852"/>
      <c r="I136" s="2853"/>
      <c r="J136" s="2854"/>
      <c r="K136" s="204"/>
      <c r="L136" s="204"/>
    </row>
    <row r="137" spans="1:12" ht="22.5" x14ac:dyDescent="0.2">
      <c r="A137" s="1111">
        <v>1500</v>
      </c>
      <c r="B137" s="964" t="s">
        <v>2</v>
      </c>
      <c r="C137" s="941" t="s">
        <v>639</v>
      </c>
      <c r="D137" s="965" t="s">
        <v>2284</v>
      </c>
      <c r="E137" s="947">
        <v>1500</v>
      </c>
      <c r="F137" s="1124">
        <v>1500</v>
      </c>
      <c r="G137" s="661"/>
      <c r="H137" s="2855"/>
      <c r="I137" s="312"/>
      <c r="J137" s="313"/>
      <c r="K137" s="204"/>
      <c r="L137" s="204"/>
    </row>
    <row r="138" spans="1:12" x14ac:dyDescent="0.2">
      <c r="A138" s="1110">
        <v>500</v>
      </c>
      <c r="B138" s="925" t="s">
        <v>2</v>
      </c>
      <c r="C138" s="954" t="s">
        <v>640</v>
      </c>
      <c r="D138" s="939" t="s">
        <v>2285</v>
      </c>
      <c r="E138" s="944">
        <v>500</v>
      </c>
      <c r="F138" s="997">
        <v>500</v>
      </c>
      <c r="G138" s="1044"/>
      <c r="H138" s="2855"/>
      <c r="I138" s="2856"/>
      <c r="J138" s="2857"/>
      <c r="K138" s="204"/>
      <c r="L138" s="204"/>
    </row>
    <row r="139" spans="1:12" ht="22.5" x14ac:dyDescent="0.2">
      <c r="A139" s="1110">
        <v>250</v>
      </c>
      <c r="B139" s="925" t="s">
        <v>2</v>
      </c>
      <c r="C139" s="966" t="s">
        <v>641</v>
      </c>
      <c r="D139" s="939" t="s">
        <v>2286</v>
      </c>
      <c r="E139" s="944">
        <v>200</v>
      </c>
      <c r="F139" s="997">
        <v>200</v>
      </c>
      <c r="G139" s="1044"/>
      <c r="H139" s="2852"/>
      <c r="I139" s="2853"/>
      <c r="J139" s="2854"/>
      <c r="K139" s="204"/>
      <c r="L139" s="204"/>
    </row>
    <row r="140" spans="1:12" x14ac:dyDescent="0.2">
      <c r="A140" s="1110">
        <v>100</v>
      </c>
      <c r="B140" s="433" t="s">
        <v>2</v>
      </c>
      <c r="C140" s="666" t="s">
        <v>642</v>
      </c>
      <c r="D140" s="380" t="s">
        <v>2287</v>
      </c>
      <c r="E140" s="944">
        <v>100</v>
      </c>
      <c r="F140" s="997">
        <v>100</v>
      </c>
      <c r="G140" s="1132"/>
      <c r="H140" s="2852"/>
      <c r="I140" s="2853"/>
      <c r="J140" s="2854"/>
      <c r="K140" s="204"/>
      <c r="L140" s="204"/>
    </row>
    <row r="141" spans="1:12" x14ac:dyDescent="0.2">
      <c r="A141" s="1114">
        <v>80</v>
      </c>
      <c r="B141" s="968" t="s">
        <v>2</v>
      </c>
      <c r="C141" s="966" t="s">
        <v>643</v>
      </c>
      <c r="D141" s="969" t="s">
        <v>2288</v>
      </c>
      <c r="E141" s="970">
        <v>80</v>
      </c>
      <c r="F141" s="1127">
        <v>80</v>
      </c>
      <c r="G141" s="1132"/>
      <c r="H141" s="2852"/>
      <c r="I141" s="2853"/>
      <c r="J141" s="2854"/>
      <c r="K141" s="204"/>
      <c r="L141" s="204"/>
    </row>
    <row r="142" spans="1:12" ht="26.25" customHeight="1" x14ac:dyDescent="0.2">
      <c r="A142" s="429">
        <v>150</v>
      </c>
      <c r="B142" s="634" t="s">
        <v>2</v>
      </c>
      <c r="C142" s="912" t="s">
        <v>644</v>
      </c>
      <c r="D142" s="939" t="s">
        <v>645</v>
      </c>
      <c r="E142" s="430"/>
      <c r="F142" s="431"/>
      <c r="G142" s="385"/>
      <c r="H142" s="2852"/>
      <c r="I142" s="2853"/>
      <c r="J142" s="2854"/>
      <c r="K142" s="204"/>
      <c r="L142" s="204"/>
    </row>
    <row r="143" spans="1:12" x14ac:dyDescent="0.2">
      <c r="A143" s="1110">
        <v>250</v>
      </c>
      <c r="B143" s="569" t="s">
        <v>2</v>
      </c>
      <c r="C143" s="912" t="s">
        <v>646</v>
      </c>
      <c r="D143" s="380" t="s">
        <v>2289</v>
      </c>
      <c r="E143" s="944">
        <v>250</v>
      </c>
      <c r="F143" s="997">
        <v>250</v>
      </c>
      <c r="G143" s="1132"/>
      <c r="H143" s="2852"/>
      <c r="I143" s="2853"/>
      <c r="J143" s="2854"/>
      <c r="K143" s="204"/>
      <c r="L143" s="204"/>
    </row>
    <row r="144" spans="1:12" x14ac:dyDescent="0.2">
      <c r="A144" s="1115">
        <v>150</v>
      </c>
      <c r="B144" s="575" t="s">
        <v>2</v>
      </c>
      <c r="C144" s="1141" t="s">
        <v>690</v>
      </c>
      <c r="D144" s="976" t="s">
        <v>2290</v>
      </c>
      <c r="E144" s="977">
        <v>150</v>
      </c>
      <c r="F144" s="1128">
        <v>150</v>
      </c>
      <c r="G144" s="1135"/>
      <c r="H144" s="2852"/>
      <c r="I144" s="2853"/>
      <c r="J144" s="2854"/>
      <c r="K144" s="204"/>
      <c r="L144" s="204"/>
    </row>
    <row r="145" spans="1:12" ht="22.5" x14ac:dyDescent="0.2">
      <c r="A145" s="1116">
        <v>200</v>
      </c>
      <c r="B145" s="979" t="s">
        <v>2</v>
      </c>
      <c r="C145" s="1140" t="s">
        <v>693</v>
      </c>
      <c r="D145" s="972" t="s">
        <v>143</v>
      </c>
      <c r="E145" s="980"/>
      <c r="F145" s="1129"/>
      <c r="G145" s="1136"/>
      <c r="H145" s="2852"/>
      <c r="I145" s="2853"/>
      <c r="J145" s="2854"/>
      <c r="K145" s="204"/>
      <c r="L145" s="204"/>
    </row>
    <row r="146" spans="1:12" x14ac:dyDescent="0.2">
      <c r="A146" s="735">
        <v>400</v>
      </c>
      <c r="B146" s="841" t="s">
        <v>2</v>
      </c>
      <c r="C146" s="912" t="s">
        <v>683</v>
      </c>
      <c r="D146" s="471" t="s">
        <v>2291</v>
      </c>
      <c r="E146" s="737">
        <v>200</v>
      </c>
      <c r="F146" s="738">
        <v>200</v>
      </c>
      <c r="G146" s="1133"/>
      <c r="H146" s="2852"/>
      <c r="I146" s="2853"/>
      <c r="J146" s="2854"/>
      <c r="K146" s="204"/>
      <c r="L146" s="204"/>
    </row>
    <row r="147" spans="1:12" ht="22.5" x14ac:dyDescent="0.2">
      <c r="A147" s="377">
        <v>300</v>
      </c>
      <c r="B147" s="841" t="s">
        <v>2</v>
      </c>
      <c r="C147" s="926" t="s">
        <v>688</v>
      </c>
      <c r="D147" s="971" t="s">
        <v>2292</v>
      </c>
      <c r="E147" s="381">
        <v>300</v>
      </c>
      <c r="F147" s="382">
        <v>300</v>
      </c>
      <c r="G147" s="1134"/>
      <c r="H147" s="2852"/>
      <c r="I147" s="2858"/>
      <c r="J147" s="2854"/>
      <c r="K147" s="204"/>
      <c r="L147" s="204"/>
    </row>
    <row r="148" spans="1:12" ht="22.5" x14ac:dyDescent="0.2">
      <c r="A148" s="735">
        <v>200</v>
      </c>
      <c r="B148" s="841" t="s">
        <v>2</v>
      </c>
      <c r="C148" s="1118" t="s">
        <v>686</v>
      </c>
      <c r="D148" s="971" t="s">
        <v>2293</v>
      </c>
      <c r="E148" s="737">
        <v>200</v>
      </c>
      <c r="F148" s="738">
        <v>200</v>
      </c>
      <c r="G148" s="1133"/>
      <c r="H148" s="2852"/>
      <c r="I148" s="2859"/>
      <c r="J148" s="2854"/>
      <c r="K148" s="204"/>
      <c r="L148" s="204"/>
    </row>
    <row r="149" spans="1:12" x14ac:dyDescent="0.2">
      <c r="A149" s="377">
        <v>200</v>
      </c>
      <c r="B149" s="841" t="s">
        <v>2</v>
      </c>
      <c r="C149" s="926" t="s">
        <v>687</v>
      </c>
      <c r="D149" s="971" t="s">
        <v>2294</v>
      </c>
      <c r="E149" s="381">
        <v>200</v>
      </c>
      <c r="F149" s="382">
        <v>200</v>
      </c>
      <c r="G149" s="1134"/>
      <c r="H149" s="2852"/>
      <c r="I149" s="2858"/>
      <c r="J149" s="2854"/>
      <c r="K149" s="204"/>
      <c r="L149" s="204"/>
    </row>
    <row r="150" spans="1:12" ht="22.5" x14ac:dyDescent="0.2">
      <c r="A150" s="735">
        <v>100</v>
      </c>
      <c r="B150" s="569" t="s">
        <v>2</v>
      </c>
      <c r="C150" s="1118" t="s">
        <v>685</v>
      </c>
      <c r="D150" s="971" t="s">
        <v>2295</v>
      </c>
      <c r="E150" s="737">
        <v>100</v>
      </c>
      <c r="F150" s="738">
        <v>100</v>
      </c>
      <c r="G150" s="1133"/>
      <c r="H150" s="2852"/>
      <c r="I150" s="2858"/>
      <c r="J150" s="2854"/>
      <c r="K150" s="204"/>
      <c r="L150" s="204"/>
    </row>
    <row r="151" spans="1:12" ht="22.5" x14ac:dyDescent="0.2">
      <c r="A151" s="377">
        <v>300</v>
      </c>
      <c r="B151" s="569" t="s">
        <v>2</v>
      </c>
      <c r="C151" s="926" t="s">
        <v>689</v>
      </c>
      <c r="D151" s="971" t="s">
        <v>2296</v>
      </c>
      <c r="E151" s="381">
        <v>300</v>
      </c>
      <c r="F151" s="382">
        <v>300</v>
      </c>
      <c r="G151" s="1134"/>
      <c r="H151" s="2852"/>
      <c r="I151" s="2858"/>
      <c r="J151" s="2854"/>
      <c r="K151" s="204"/>
      <c r="L151" s="204"/>
    </row>
    <row r="152" spans="1:12" ht="22.5" x14ac:dyDescent="0.2">
      <c r="A152" s="789">
        <v>150</v>
      </c>
      <c r="B152" s="575" t="s">
        <v>2</v>
      </c>
      <c r="C152" s="2321" t="s">
        <v>684</v>
      </c>
      <c r="D152" s="1817" t="s">
        <v>2297</v>
      </c>
      <c r="E152" s="792">
        <v>150</v>
      </c>
      <c r="F152" s="793">
        <v>150</v>
      </c>
      <c r="G152" s="2437"/>
      <c r="H152" s="2852"/>
      <c r="I152" s="2858"/>
      <c r="J152" s="2854"/>
      <c r="K152" s="204"/>
      <c r="L152" s="204"/>
    </row>
    <row r="153" spans="1:12" x14ac:dyDescent="0.2">
      <c r="A153" s="1116">
        <v>250</v>
      </c>
      <c r="B153" s="979" t="s">
        <v>2</v>
      </c>
      <c r="C153" s="2321" t="s">
        <v>2112</v>
      </c>
      <c r="D153" s="1121" t="s">
        <v>2298</v>
      </c>
      <c r="E153" s="381">
        <v>250</v>
      </c>
      <c r="F153" s="1129">
        <v>250</v>
      </c>
      <c r="G153" s="1137"/>
      <c r="H153" s="2852"/>
      <c r="I153" s="2858"/>
      <c r="J153" s="2854"/>
      <c r="K153" s="204"/>
      <c r="L153" s="204"/>
    </row>
    <row r="154" spans="1:12" ht="22.5" x14ac:dyDescent="0.2">
      <c r="A154" s="735">
        <v>400</v>
      </c>
      <c r="B154" s="981" t="s">
        <v>2</v>
      </c>
      <c r="C154" s="1118" t="s">
        <v>2113</v>
      </c>
      <c r="D154" s="1121" t="s">
        <v>2299</v>
      </c>
      <c r="E154" s="381">
        <v>400</v>
      </c>
      <c r="F154" s="738">
        <v>400</v>
      </c>
      <c r="G154" s="1137"/>
    </row>
    <row r="155" spans="1:12" ht="12" thickBot="1" x14ac:dyDescent="0.25">
      <c r="A155" s="802">
        <v>0</v>
      </c>
      <c r="B155" s="2850" t="s">
        <v>2</v>
      </c>
      <c r="C155" s="2860" t="s">
        <v>2122</v>
      </c>
      <c r="D155" s="2861" t="s">
        <v>2123</v>
      </c>
      <c r="E155" s="2577">
        <v>200</v>
      </c>
      <c r="F155" s="806">
        <v>200</v>
      </c>
      <c r="G155" s="2851"/>
    </row>
    <row r="158" spans="1:12" ht="18.75" customHeight="1" x14ac:dyDescent="0.2">
      <c r="B158" s="201" t="s">
        <v>609</v>
      </c>
      <c r="C158" s="201"/>
      <c r="D158" s="201"/>
      <c r="E158" s="201"/>
      <c r="F158" s="201"/>
      <c r="G158" s="201"/>
      <c r="H158" s="201"/>
    </row>
    <row r="159" spans="1:12" ht="12" thickBot="1" x14ac:dyDescent="0.25">
      <c r="B159" s="214"/>
      <c r="C159" s="214"/>
      <c r="D159" s="214"/>
      <c r="E159" s="288"/>
      <c r="F159" s="288"/>
      <c r="G159" s="182" t="s">
        <v>110</v>
      </c>
      <c r="H159" s="289"/>
      <c r="J159" s="347"/>
    </row>
    <row r="160" spans="1:12" ht="11.25" customHeight="1" x14ac:dyDescent="0.2">
      <c r="A160" s="3472" t="s">
        <v>1801</v>
      </c>
      <c r="B160" s="3482" t="s">
        <v>318</v>
      </c>
      <c r="C160" s="3484" t="s">
        <v>610</v>
      </c>
      <c r="D160" s="3476" t="s">
        <v>292</v>
      </c>
      <c r="E160" s="3478" t="s">
        <v>1804</v>
      </c>
      <c r="F160" s="3468" t="s">
        <v>1800</v>
      </c>
      <c r="G160" s="3508" t="s">
        <v>167</v>
      </c>
      <c r="H160" s="202"/>
    </row>
    <row r="161" spans="1:16" ht="15.75" customHeight="1" thickBot="1" x14ac:dyDescent="0.25">
      <c r="A161" s="3473"/>
      <c r="B161" s="3498"/>
      <c r="C161" s="3493"/>
      <c r="D161" s="3477"/>
      <c r="E161" s="3479"/>
      <c r="F161" s="3507"/>
      <c r="G161" s="3509"/>
      <c r="H161" s="202"/>
      <c r="K161" s="204"/>
      <c r="L161" s="204"/>
      <c r="M161" s="204"/>
      <c r="N161" s="204"/>
      <c r="O161" s="204"/>
      <c r="P161" s="204"/>
    </row>
    <row r="162" spans="1:16" s="567" customFormat="1" ht="15" customHeight="1" thickBot="1" x14ac:dyDescent="0.3">
      <c r="A162" s="186">
        <f>A163+A193</f>
        <v>9280</v>
      </c>
      <c r="B162" s="393" t="s">
        <v>2</v>
      </c>
      <c r="C162" s="583" t="s">
        <v>168</v>
      </c>
      <c r="D162" s="393" t="s">
        <v>169</v>
      </c>
      <c r="E162" s="186">
        <f>E163+E193</f>
        <v>9380</v>
      </c>
      <c r="F162" s="186">
        <v>9380</v>
      </c>
      <c r="G162" s="486" t="s">
        <v>6</v>
      </c>
      <c r="I162" s="833"/>
      <c r="J162" s="833"/>
      <c r="K162" s="930"/>
      <c r="L162" s="844"/>
      <c r="M162" s="844"/>
      <c r="N162" s="844"/>
      <c r="O162" s="313"/>
      <c r="P162" s="285"/>
    </row>
    <row r="163" spans="1:16" x14ac:dyDescent="0.2">
      <c r="A163" s="1109">
        <f>SUM(A164:A192)</f>
        <v>5380</v>
      </c>
      <c r="B163" s="931" t="s">
        <v>6</v>
      </c>
      <c r="C163" s="932" t="s">
        <v>6</v>
      </c>
      <c r="D163" s="933" t="s">
        <v>611</v>
      </c>
      <c r="E163" s="934">
        <f>SUM(E164:E192)</f>
        <v>5680</v>
      </c>
      <c r="F163" s="1123">
        <f>SUM(F164:F192)</f>
        <v>5680</v>
      </c>
      <c r="G163" s="903"/>
      <c r="H163" s="202"/>
      <c r="I163" s="808"/>
      <c r="J163" s="808"/>
      <c r="K163" s="930"/>
      <c r="L163" s="844"/>
      <c r="M163" s="844"/>
      <c r="N163" s="844"/>
      <c r="O163" s="313"/>
      <c r="P163" s="204"/>
    </row>
    <row r="164" spans="1:16" x14ac:dyDescent="0.2">
      <c r="A164" s="429">
        <v>200</v>
      </c>
      <c r="B164" s="634" t="s">
        <v>2</v>
      </c>
      <c r="C164" s="45" t="s">
        <v>612</v>
      </c>
      <c r="D164" s="380" t="s">
        <v>613</v>
      </c>
      <c r="E164" s="430">
        <v>250</v>
      </c>
      <c r="F164" s="431">
        <v>250</v>
      </c>
      <c r="G164" s="359"/>
      <c r="H164" s="202"/>
      <c r="I164" s="936"/>
      <c r="J164" s="855"/>
      <c r="K164" s="937"/>
      <c r="L164" s="844"/>
      <c r="M164" s="844"/>
      <c r="N164" s="844"/>
      <c r="O164" s="313"/>
      <c r="P164" s="204"/>
    </row>
    <row r="165" spans="1:16" x14ac:dyDescent="0.2">
      <c r="A165" s="429">
        <v>150</v>
      </c>
      <c r="B165" s="634" t="s">
        <v>2</v>
      </c>
      <c r="C165" s="49" t="s">
        <v>614</v>
      </c>
      <c r="D165" s="471" t="s">
        <v>598</v>
      </c>
      <c r="E165" s="430">
        <v>250</v>
      </c>
      <c r="F165" s="431">
        <v>250</v>
      </c>
      <c r="G165" s="361"/>
      <c r="H165" s="202"/>
      <c r="I165" s="936"/>
      <c r="J165" s="808"/>
      <c r="K165" s="930"/>
      <c r="L165" s="844"/>
      <c r="M165" s="844"/>
      <c r="N165" s="844"/>
      <c r="O165" s="313"/>
      <c r="P165" s="204"/>
    </row>
    <row r="166" spans="1:16" ht="22.5" x14ac:dyDescent="0.2">
      <c r="A166" s="429">
        <v>50</v>
      </c>
      <c r="B166" s="634" t="s">
        <v>2</v>
      </c>
      <c r="C166" s="938" t="s">
        <v>2102</v>
      </c>
      <c r="D166" s="939" t="s">
        <v>2145</v>
      </c>
      <c r="E166" s="430">
        <v>50</v>
      </c>
      <c r="F166" s="431">
        <v>50</v>
      </c>
      <c r="G166" s="361"/>
      <c r="H166" s="202"/>
      <c r="I166" s="936"/>
      <c r="J166" s="808"/>
      <c r="K166" s="930"/>
      <c r="L166" s="844"/>
      <c r="M166" s="844"/>
      <c r="N166" s="844"/>
      <c r="O166" s="313"/>
      <c r="P166" s="204"/>
    </row>
    <row r="167" spans="1:16" s="567" customFormat="1" x14ac:dyDescent="0.2">
      <c r="A167" s="429">
        <v>1100</v>
      </c>
      <c r="B167" s="634" t="s">
        <v>2</v>
      </c>
      <c r="C167" s="912" t="s">
        <v>617</v>
      </c>
      <c r="D167" s="940" t="s">
        <v>138</v>
      </c>
      <c r="E167" s="430">
        <v>1300</v>
      </c>
      <c r="F167" s="431">
        <v>1300</v>
      </c>
      <c r="G167" s="361"/>
      <c r="H167" s="202"/>
      <c r="I167" s="936"/>
      <c r="J167" s="833"/>
      <c r="K167" s="285"/>
      <c r="L167" s="285"/>
      <c r="M167" s="285"/>
      <c r="N167" s="285"/>
      <c r="O167" s="285"/>
      <c r="P167" s="285"/>
    </row>
    <row r="168" spans="1:16" s="567" customFormat="1" x14ac:dyDescent="0.2">
      <c r="A168" s="429">
        <v>500</v>
      </c>
      <c r="B168" s="634" t="s">
        <v>2</v>
      </c>
      <c r="C168" s="941" t="s">
        <v>2300</v>
      </c>
      <c r="D168" s="939" t="s">
        <v>2146</v>
      </c>
      <c r="E168" s="430">
        <v>500</v>
      </c>
      <c r="F168" s="431">
        <v>500</v>
      </c>
      <c r="G168" s="942"/>
      <c r="I168" s="202"/>
      <c r="J168" s="833"/>
      <c r="K168" s="930"/>
      <c r="L168" s="844"/>
      <c r="M168" s="844"/>
      <c r="N168" s="844"/>
      <c r="O168" s="313"/>
      <c r="P168" s="285"/>
    </row>
    <row r="169" spans="1:16" s="567" customFormat="1" x14ac:dyDescent="0.2">
      <c r="A169" s="429">
        <v>800</v>
      </c>
      <c r="B169" s="634" t="s">
        <v>2</v>
      </c>
      <c r="C169" s="941" t="s">
        <v>618</v>
      </c>
      <c r="D169" s="939" t="s">
        <v>619</v>
      </c>
      <c r="E169" s="430">
        <v>800</v>
      </c>
      <c r="F169" s="431">
        <v>800</v>
      </c>
      <c r="G169" s="361"/>
      <c r="I169" s="202"/>
      <c r="J169" s="833"/>
      <c r="K169" s="930"/>
      <c r="L169" s="844"/>
      <c r="M169" s="844"/>
      <c r="N169" s="844"/>
      <c r="O169" s="313"/>
      <c r="P169" s="285"/>
    </row>
    <row r="170" spans="1:16" s="567" customFormat="1" ht="22.5" x14ac:dyDescent="0.2">
      <c r="A170" s="1110">
        <v>100</v>
      </c>
      <c r="B170" s="634" t="s">
        <v>2</v>
      </c>
      <c r="C170" s="666" t="s">
        <v>620</v>
      </c>
      <c r="D170" s="380" t="s">
        <v>139</v>
      </c>
      <c r="E170" s="944">
        <v>120</v>
      </c>
      <c r="F170" s="997">
        <v>120</v>
      </c>
      <c r="G170" s="361"/>
      <c r="I170" s="202"/>
      <c r="J170" s="833"/>
      <c r="K170" s="930"/>
      <c r="L170" s="844"/>
      <c r="M170" s="844"/>
      <c r="N170" s="844"/>
      <c r="O170" s="313"/>
      <c r="P170" s="285"/>
    </row>
    <row r="171" spans="1:16" s="567" customFormat="1" ht="22.5" x14ac:dyDescent="0.2">
      <c r="A171" s="1110">
        <v>20</v>
      </c>
      <c r="B171" s="634" t="s">
        <v>2</v>
      </c>
      <c r="C171" s="666" t="s">
        <v>621</v>
      </c>
      <c r="D171" s="380" t="s">
        <v>140</v>
      </c>
      <c r="E171" s="944">
        <v>20</v>
      </c>
      <c r="F171" s="997">
        <v>20</v>
      </c>
      <c r="G171" s="361"/>
      <c r="I171" s="202"/>
      <c r="J171" s="833"/>
      <c r="K171" s="930"/>
      <c r="L171" s="844"/>
      <c r="M171" s="844"/>
      <c r="N171" s="844"/>
      <c r="O171" s="313"/>
      <c r="P171" s="285"/>
    </row>
    <row r="172" spans="1:16" s="567" customFormat="1" ht="22.5" x14ac:dyDescent="0.2">
      <c r="A172" s="1110">
        <v>20</v>
      </c>
      <c r="B172" s="634" t="s">
        <v>2</v>
      </c>
      <c r="C172" s="666" t="s">
        <v>622</v>
      </c>
      <c r="D172" s="380" t="s">
        <v>141</v>
      </c>
      <c r="E172" s="944">
        <v>20</v>
      </c>
      <c r="F172" s="997">
        <v>20</v>
      </c>
      <c r="G172" s="361"/>
      <c r="I172" s="202"/>
      <c r="J172" s="833"/>
      <c r="K172" s="930"/>
      <c r="L172" s="844"/>
      <c r="M172" s="844"/>
      <c r="N172" s="844"/>
      <c r="O172" s="313"/>
      <c r="P172" s="285"/>
    </row>
    <row r="173" spans="1:16" ht="22.5" x14ac:dyDescent="0.2">
      <c r="A173" s="1110">
        <v>20</v>
      </c>
      <c r="B173" s="634" t="s">
        <v>2</v>
      </c>
      <c r="C173" s="666" t="s">
        <v>2104</v>
      </c>
      <c r="D173" s="380" t="s">
        <v>2103</v>
      </c>
      <c r="E173" s="944">
        <v>20</v>
      </c>
      <c r="F173" s="997">
        <v>20</v>
      </c>
      <c r="G173" s="361"/>
      <c r="H173" s="567"/>
      <c r="J173" s="833"/>
      <c r="K173" s="945"/>
      <c r="L173" s="945"/>
      <c r="M173" s="313"/>
    </row>
    <row r="174" spans="1:16" x14ac:dyDescent="0.2">
      <c r="A174" s="1111">
        <v>800</v>
      </c>
      <c r="B174" s="634" t="s">
        <v>2</v>
      </c>
      <c r="C174" s="946" t="s">
        <v>2105</v>
      </c>
      <c r="D174" s="632" t="s">
        <v>2106</v>
      </c>
      <c r="E174" s="947"/>
      <c r="F174" s="1124"/>
      <c r="G174" s="948"/>
      <c r="H174" s="313"/>
      <c r="J174" s="945"/>
      <c r="K174" s="945"/>
      <c r="L174" s="945"/>
      <c r="M174" s="313"/>
    </row>
    <row r="175" spans="1:16" s="567" customFormat="1" x14ac:dyDescent="0.2">
      <c r="A175" s="1110">
        <v>200</v>
      </c>
      <c r="B175" s="634" t="s">
        <v>2</v>
      </c>
      <c r="C175" s="666" t="s">
        <v>623</v>
      </c>
      <c r="D175" s="380" t="s">
        <v>624</v>
      </c>
      <c r="E175" s="944">
        <v>200</v>
      </c>
      <c r="F175" s="997">
        <v>200</v>
      </c>
      <c r="G175" s="949"/>
      <c r="H175" s="313"/>
      <c r="I175" s="202"/>
      <c r="J175" s="945"/>
      <c r="K175" s="930"/>
      <c r="L175" s="844"/>
      <c r="M175" s="844"/>
      <c r="N175" s="844"/>
      <c r="O175" s="313"/>
      <c r="P175" s="285"/>
    </row>
    <row r="176" spans="1:16" s="567" customFormat="1" x14ac:dyDescent="0.2">
      <c r="A176" s="429">
        <v>200</v>
      </c>
      <c r="B176" s="634" t="s">
        <v>2</v>
      </c>
      <c r="C176" s="941" t="s">
        <v>625</v>
      </c>
      <c r="D176" s="939" t="s">
        <v>626</v>
      </c>
      <c r="E176" s="430">
        <v>250</v>
      </c>
      <c r="F176" s="431">
        <v>250</v>
      </c>
      <c r="G176" s="361"/>
      <c r="H176" s="313"/>
      <c r="I176" s="202"/>
      <c r="J176" s="833"/>
      <c r="K176" s="930"/>
      <c r="L176" s="844"/>
      <c r="M176" s="844"/>
      <c r="N176" s="844"/>
      <c r="O176" s="313"/>
      <c r="P176" s="285"/>
    </row>
    <row r="177" spans="1:16" s="567" customFormat="1" ht="22.5" x14ac:dyDescent="0.2">
      <c r="A177" s="735">
        <v>100</v>
      </c>
      <c r="B177" s="981" t="s">
        <v>2</v>
      </c>
      <c r="C177" s="950" t="s">
        <v>680</v>
      </c>
      <c r="D177" s="951" t="s">
        <v>648</v>
      </c>
      <c r="E177" s="737">
        <v>200</v>
      </c>
      <c r="F177" s="738">
        <v>200</v>
      </c>
      <c r="G177" s="515"/>
      <c r="I177" s="202"/>
      <c r="J177" s="833"/>
      <c r="K177" s="930"/>
      <c r="L177" s="844"/>
      <c r="M177" s="844"/>
      <c r="N177" s="844"/>
      <c r="O177" s="313"/>
      <c r="P177" s="285"/>
    </row>
    <row r="178" spans="1:16" s="567" customFormat="1" x14ac:dyDescent="0.2">
      <c r="A178" s="429">
        <v>20</v>
      </c>
      <c r="B178" s="981" t="s">
        <v>2</v>
      </c>
      <c r="C178" s="950" t="s">
        <v>678</v>
      </c>
      <c r="D178" s="951" t="s">
        <v>2147</v>
      </c>
      <c r="E178" s="430">
        <v>100</v>
      </c>
      <c r="F178" s="431">
        <v>100</v>
      </c>
      <c r="G178" s="361"/>
      <c r="I178" s="202"/>
      <c r="J178" s="833"/>
      <c r="K178" s="930"/>
      <c r="L178" s="844"/>
      <c r="M178" s="844"/>
      <c r="N178" s="844"/>
      <c r="O178" s="313"/>
      <c r="P178" s="285"/>
    </row>
    <row r="179" spans="1:16" s="567" customFormat="1" ht="21" customHeight="1" x14ac:dyDescent="0.25">
      <c r="A179" s="2436">
        <v>100</v>
      </c>
      <c r="B179" s="981" t="s">
        <v>2</v>
      </c>
      <c r="C179" s="1118" t="s">
        <v>679</v>
      </c>
      <c r="D179" s="951" t="s">
        <v>142</v>
      </c>
      <c r="E179" s="737">
        <v>100</v>
      </c>
      <c r="F179" s="738">
        <v>100</v>
      </c>
      <c r="G179" s="515"/>
      <c r="H179" s="283"/>
      <c r="I179" s="285"/>
      <c r="J179" s="833"/>
      <c r="K179" s="833"/>
      <c r="L179" s="833"/>
      <c r="M179" s="833"/>
      <c r="N179" s="833"/>
      <c r="O179" s="833"/>
      <c r="P179" s="833"/>
    </row>
    <row r="180" spans="1:16" s="567" customFormat="1" ht="12.75" customHeight="1" x14ac:dyDescent="0.25">
      <c r="A180" s="2837">
        <v>300</v>
      </c>
      <c r="B180" s="981" t="s">
        <v>2</v>
      </c>
      <c r="C180" s="950" t="s">
        <v>2107</v>
      </c>
      <c r="D180" s="951" t="s">
        <v>2108</v>
      </c>
      <c r="E180" s="737"/>
      <c r="F180" s="738"/>
      <c r="G180" s="515"/>
      <c r="H180" s="283"/>
      <c r="I180" s="285"/>
      <c r="J180" s="833"/>
      <c r="K180" s="833"/>
      <c r="L180" s="833"/>
      <c r="M180" s="833"/>
      <c r="N180" s="833"/>
      <c r="O180" s="833"/>
      <c r="P180" s="833"/>
    </row>
    <row r="181" spans="1:16" s="567" customFormat="1" ht="12.75" customHeight="1" x14ac:dyDescent="0.25">
      <c r="A181" s="2837">
        <v>400</v>
      </c>
      <c r="B181" s="981" t="s">
        <v>2</v>
      </c>
      <c r="C181" s="950" t="s">
        <v>2109</v>
      </c>
      <c r="D181" s="951" t="s">
        <v>2110</v>
      </c>
      <c r="E181" s="737"/>
      <c r="F181" s="738"/>
      <c r="G181" s="515"/>
      <c r="H181" s="283"/>
      <c r="I181" s="285"/>
      <c r="J181" s="833"/>
      <c r="K181" s="833"/>
      <c r="L181" s="833"/>
      <c r="M181" s="833"/>
      <c r="N181" s="833"/>
      <c r="O181" s="833"/>
      <c r="P181" s="833"/>
    </row>
    <row r="182" spans="1:16" s="567" customFormat="1" ht="12.75" customHeight="1" thickBot="1" x14ac:dyDescent="0.3">
      <c r="A182" s="2868">
        <v>300</v>
      </c>
      <c r="B182" s="2823" t="s">
        <v>2</v>
      </c>
      <c r="C182" s="2886" t="s">
        <v>2111</v>
      </c>
      <c r="D182" s="982" t="s">
        <v>2124</v>
      </c>
      <c r="E182" s="744">
        <v>300</v>
      </c>
      <c r="F182" s="745">
        <v>300</v>
      </c>
      <c r="G182" s="2870"/>
      <c r="H182" s="283"/>
      <c r="I182" s="285"/>
      <c r="J182" s="833"/>
      <c r="K182" s="833"/>
      <c r="L182" s="833"/>
      <c r="M182" s="833"/>
      <c r="N182" s="833"/>
      <c r="O182" s="833"/>
      <c r="P182" s="833"/>
    </row>
    <row r="183" spans="1:16" s="285" customFormat="1" ht="12.75" customHeight="1" x14ac:dyDescent="0.25">
      <c r="A183" s="762"/>
      <c r="B183" s="556"/>
      <c r="C183" s="2228"/>
      <c r="D183" s="983"/>
      <c r="E183" s="762"/>
      <c r="F183" s="762"/>
      <c r="G183" s="762"/>
    </row>
    <row r="184" spans="1:16" s="285" customFormat="1" ht="12.75" customHeight="1" x14ac:dyDescent="0.25">
      <c r="A184" s="762"/>
      <c r="B184" s="556"/>
      <c r="C184" s="2228"/>
      <c r="D184" s="983"/>
      <c r="E184" s="762"/>
      <c r="F184" s="762"/>
      <c r="G184" s="762"/>
    </row>
    <row r="185" spans="1:16" s="285" customFormat="1" ht="12.75" customHeight="1" thickBot="1" x14ac:dyDescent="0.3">
      <c r="A185" s="762"/>
      <c r="B185" s="556"/>
      <c r="C185" s="2228"/>
      <c r="D185" s="983"/>
      <c r="E185" s="762"/>
      <c r="F185" s="762"/>
      <c r="G185" s="182" t="s">
        <v>110</v>
      </c>
    </row>
    <row r="186" spans="1:16" ht="11.25" customHeight="1" x14ac:dyDescent="0.2">
      <c r="A186" s="3472" t="s">
        <v>1801</v>
      </c>
      <c r="B186" s="3482" t="s">
        <v>318</v>
      </c>
      <c r="C186" s="3484" t="s">
        <v>610</v>
      </c>
      <c r="D186" s="3476" t="s">
        <v>292</v>
      </c>
      <c r="E186" s="3478" t="s">
        <v>1804</v>
      </c>
      <c r="F186" s="3468" t="s">
        <v>1800</v>
      </c>
      <c r="G186" s="3508" t="s">
        <v>167</v>
      </c>
      <c r="H186" s="202"/>
    </row>
    <row r="187" spans="1:16" ht="15.75" customHeight="1" thickBot="1" x14ac:dyDescent="0.25">
      <c r="A187" s="3473"/>
      <c r="B187" s="3498"/>
      <c r="C187" s="3493"/>
      <c r="D187" s="3477"/>
      <c r="E187" s="3479"/>
      <c r="F187" s="3507"/>
      <c r="G187" s="3509"/>
      <c r="H187" s="202"/>
      <c r="K187" s="204"/>
      <c r="L187" s="204"/>
      <c r="M187" s="204"/>
      <c r="N187" s="204"/>
      <c r="O187" s="204"/>
      <c r="P187" s="204"/>
    </row>
    <row r="188" spans="1:16" s="567" customFormat="1" ht="15" customHeight="1" thickBot="1" x14ac:dyDescent="0.3">
      <c r="A188" s="350" t="s">
        <v>6</v>
      </c>
      <c r="B188" s="393" t="s">
        <v>2</v>
      </c>
      <c r="C188" s="583" t="s">
        <v>168</v>
      </c>
      <c r="D188" s="393" t="s">
        <v>169</v>
      </c>
      <c r="E188" s="186" t="s">
        <v>247</v>
      </c>
      <c r="F188" s="186" t="s">
        <v>247</v>
      </c>
      <c r="G188" s="486" t="s">
        <v>6</v>
      </c>
      <c r="I188" s="833"/>
      <c r="J188" s="833"/>
      <c r="K188" s="930"/>
      <c r="L188" s="844"/>
      <c r="M188" s="844"/>
      <c r="N188" s="844"/>
      <c r="O188" s="313"/>
      <c r="P188" s="285"/>
    </row>
    <row r="189" spans="1:16" s="567" customFormat="1" ht="12.75" customHeight="1" x14ac:dyDescent="0.25">
      <c r="A189" s="2864">
        <v>0</v>
      </c>
      <c r="B189" s="2821" t="s">
        <v>2</v>
      </c>
      <c r="C189" s="2885" t="s">
        <v>2125</v>
      </c>
      <c r="D189" s="2866" t="s">
        <v>2301</v>
      </c>
      <c r="E189" s="792">
        <v>50</v>
      </c>
      <c r="F189" s="793">
        <v>50</v>
      </c>
      <c r="G189" s="2867"/>
      <c r="H189" s="283"/>
      <c r="I189" s="285"/>
      <c r="J189" s="833"/>
      <c r="K189" s="833"/>
      <c r="L189" s="833"/>
      <c r="M189" s="833"/>
      <c r="N189" s="833"/>
      <c r="O189" s="833"/>
      <c r="P189" s="833"/>
    </row>
    <row r="190" spans="1:16" s="567" customFormat="1" ht="12.75" customHeight="1" x14ac:dyDescent="0.25">
      <c r="A190" s="2837">
        <v>0</v>
      </c>
      <c r="B190" s="981" t="s">
        <v>2</v>
      </c>
      <c r="C190" s="2863" t="s">
        <v>2126</v>
      </c>
      <c r="D190" s="2736" t="s">
        <v>2127</v>
      </c>
      <c r="E190" s="737">
        <v>250</v>
      </c>
      <c r="F190" s="738">
        <v>250</v>
      </c>
      <c r="G190" s="515"/>
      <c r="H190" s="283"/>
      <c r="I190" s="285"/>
      <c r="J190" s="833"/>
      <c r="K190" s="833"/>
      <c r="L190" s="833"/>
      <c r="M190" s="833"/>
      <c r="N190" s="833"/>
      <c r="O190" s="833"/>
      <c r="P190" s="833"/>
    </row>
    <row r="191" spans="1:16" s="567" customFormat="1" ht="12.75" customHeight="1" x14ac:dyDescent="0.25">
      <c r="A191" s="2837">
        <v>0</v>
      </c>
      <c r="B191" s="981" t="s">
        <v>2</v>
      </c>
      <c r="C191" s="2862" t="s">
        <v>2128</v>
      </c>
      <c r="D191" s="2848" t="s">
        <v>2129</v>
      </c>
      <c r="E191" s="737">
        <v>800</v>
      </c>
      <c r="F191" s="738">
        <v>800</v>
      </c>
      <c r="G191" s="515"/>
      <c r="H191" s="283"/>
      <c r="I191" s="285"/>
      <c r="J191" s="833"/>
      <c r="K191" s="833"/>
      <c r="L191" s="833"/>
      <c r="M191" s="833"/>
      <c r="N191" s="833"/>
      <c r="O191" s="833"/>
      <c r="P191" s="833"/>
    </row>
    <row r="192" spans="1:16" s="567" customFormat="1" ht="12.75" customHeight="1" thickBot="1" x14ac:dyDescent="0.3">
      <c r="A192" s="2837">
        <v>0</v>
      </c>
      <c r="B192" s="981" t="s">
        <v>2</v>
      </c>
      <c r="C192" s="2847" t="s">
        <v>2134</v>
      </c>
      <c r="D192" s="2736" t="s">
        <v>2135</v>
      </c>
      <c r="E192" s="737">
        <v>100</v>
      </c>
      <c r="F192" s="738">
        <v>100</v>
      </c>
      <c r="G192" s="515"/>
      <c r="H192" s="283"/>
      <c r="I192" s="285"/>
      <c r="J192" s="833"/>
      <c r="K192" s="833"/>
      <c r="L192" s="833"/>
      <c r="M192" s="833"/>
      <c r="N192" s="833"/>
      <c r="O192" s="833"/>
      <c r="P192" s="833"/>
    </row>
    <row r="193" spans="1:16" ht="12.75" customHeight="1" thickBot="1" x14ac:dyDescent="0.25">
      <c r="A193" s="2830">
        <f>A194+A200+A203</f>
        <v>3900</v>
      </c>
      <c r="B193" s="2831" t="s">
        <v>2</v>
      </c>
      <c r="C193" s="2832" t="s">
        <v>6</v>
      </c>
      <c r="D193" s="2833" t="s">
        <v>606</v>
      </c>
      <c r="E193" s="2834">
        <f>E194+E200+E203</f>
        <v>3700</v>
      </c>
      <c r="F193" s="2835">
        <f>F194+F200+F203</f>
        <v>3700</v>
      </c>
      <c r="G193" s="2836"/>
      <c r="H193" s="567"/>
      <c r="I193" s="808"/>
      <c r="J193" s="808"/>
    </row>
    <row r="194" spans="1:16" ht="12.75" customHeight="1" x14ac:dyDescent="0.2">
      <c r="A194" s="2824">
        <f>SUM(A195:A199)</f>
        <v>2200</v>
      </c>
      <c r="B194" s="2825" t="s">
        <v>6</v>
      </c>
      <c r="C194" s="2826" t="s">
        <v>6</v>
      </c>
      <c r="D194" s="2827" t="s">
        <v>627</v>
      </c>
      <c r="E194" s="2828">
        <f>SUM(E195:E199)</f>
        <v>1900</v>
      </c>
      <c r="F194" s="2829">
        <f>SUM(F195:F199)</f>
        <v>1900</v>
      </c>
      <c r="G194" s="1131"/>
      <c r="H194" s="202"/>
      <c r="I194" s="952"/>
      <c r="J194" s="808"/>
    </row>
    <row r="195" spans="1:16" x14ac:dyDescent="0.2">
      <c r="A195" s="1112">
        <v>1000</v>
      </c>
      <c r="B195" s="953" t="s">
        <v>2</v>
      </c>
      <c r="C195" s="954" t="s">
        <v>628</v>
      </c>
      <c r="D195" s="955" t="s">
        <v>629</v>
      </c>
      <c r="E195" s="956">
        <v>1000</v>
      </c>
      <c r="F195" s="1125">
        <v>1000</v>
      </c>
      <c r="G195" s="1130"/>
      <c r="H195" s="202"/>
      <c r="I195" s="936"/>
      <c r="J195" s="808"/>
    </row>
    <row r="196" spans="1:16" ht="22.5" x14ac:dyDescent="0.2">
      <c r="A196" s="1112">
        <v>500</v>
      </c>
      <c r="B196" s="953" t="s">
        <v>2</v>
      </c>
      <c r="C196" s="954" t="s">
        <v>630</v>
      </c>
      <c r="D196" s="955" t="s">
        <v>631</v>
      </c>
      <c r="E196" s="956">
        <v>500</v>
      </c>
      <c r="F196" s="1125">
        <v>500</v>
      </c>
      <c r="G196" s="1130"/>
      <c r="H196" s="202"/>
      <c r="I196" s="936"/>
      <c r="J196" s="808"/>
    </row>
    <row r="197" spans="1:16" ht="22.5" x14ac:dyDescent="0.2">
      <c r="A197" s="1112">
        <v>300</v>
      </c>
      <c r="B197" s="953" t="s">
        <v>2</v>
      </c>
      <c r="C197" s="954" t="s">
        <v>632</v>
      </c>
      <c r="D197" s="957" t="s">
        <v>633</v>
      </c>
      <c r="E197" s="956">
        <v>200</v>
      </c>
      <c r="F197" s="1125">
        <v>200</v>
      </c>
      <c r="G197" s="1130"/>
      <c r="H197" s="202"/>
      <c r="I197" s="936"/>
      <c r="J197" s="808"/>
    </row>
    <row r="198" spans="1:16" ht="22.5" x14ac:dyDescent="0.2">
      <c r="A198" s="1112">
        <v>200</v>
      </c>
      <c r="B198" s="953" t="s">
        <v>2</v>
      </c>
      <c r="C198" s="954" t="s">
        <v>634</v>
      </c>
      <c r="D198" s="958" t="s">
        <v>635</v>
      </c>
      <c r="E198" s="956">
        <v>200</v>
      </c>
      <c r="F198" s="1125">
        <v>200</v>
      </c>
      <c r="G198" s="1130"/>
      <c r="H198" s="202"/>
      <c r="I198" s="936"/>
      <c r="J198" s="808"/>
      <c r="K198" s="945"/>
      <c r="L198" s="945"/>
      <c r="M198" s="313"/>
    </row>
    <row r="199" spans="1:16" s="567" customFormat="1" ht="21" customHeight="1" x14ac:dyDescent="0.25">
      <c r="A199" s="735">
        <v>200</v>
      </c>
      <c r="B199" s="981" t="s">
        <v>2</v>
      </c>
      <c r="C199" s="954" t="s">
        <v>681</v>
      </c>
      <c r="D199" s="951" t="s">
        <v>144</v>
      </c>
      <c r="E199" s="737"/>
      <c r="F199" s="738"/>
      <c r="G199" s="739"/>
      <c r="H199" s="283"/>
      <c r="I199" s="285"/>
      <c r="J199" s="833"/>
      <c r="K199" s="833"/>
      <c r="L199" s="833"/>
      <c r="M199" s="833"/>
      <c r="N199" s="833"/>
      <c r="O199" s="833"/>
      <c r="P199" s="833"/>
    </row>
    <row r="200" spans="1:16" x14ac:dyDescent="0.2">
      <c r="A200" s="1113">
        <f>SUM(A201:A202)</f>
        <v>1070</v>
      </c>
      <c r="B200" s="959" t="s">
        <v>6</v>
      </c>
      <c r="C200" s="960" t="s">
        <v>6</v>
      </c>
      <c r="D200" s="961" t="s">
        <v>682</v>
      </c>
      <c r="E200" s="1122">
        <f>SUM(E201:E202)</f>
        <v>0</v>
      </c>
      <c r="F200" s="1126">
        <f>SUM(F201:F202)</f>
        <v>0</v>
      </c>
      <c r="G200" s="1044"/>
      <c r="H200" s="202"/>
      <c r="I200" s="952"/>
      <c r="J200" s="945"/>
      <c r="K200" s="945"/>
      <c r="L200" s="945"/>
      <c r="M200" s="313"/>
    </row>
    <row r="201" spans="1:16" ht="22.5" x14ac:dyDescent="0.2">
      <c r="A201" s="1116">
        <v>1000</v>
      </c>
      <c r="B201" s="1120" t="s">
        <v>2</v>
      </c>
      <c r="C201" s="2321" t="s">
        <v>2099</v>
      </c>
      <c r="D201" s="1121" t="s">
        <v>2101</v>
      </c>
      <c r="E201" s="381"/>
      <c r="F201" s="1129"/>
      <c r="G201" s="1137"/>
    </row>
    <row r="202" spans="1:16" ht="22.5" x14ac:dyDescent="0.2">
      <c r="A202" s="1116">
        <v>70</v>
      </c>
      <c r="B202" s="1120" t="s">
        <v>2</v>
      </c>
      <c r="C202" s="2321" t="s">
        <v>2100</v>
      </c>
      <c r="D202" s="2820" t="s">
        <v>2136</v>
      </c>
      <c r="E202" s="381"/>
      <c r="F202" s="1129"/>
      <c r="G202" s="1137"/>
    </row>
    <row r="203" spans="1:16" x14ac:dyDescent="0.2">
      <c r="A203" s="1113">
        <f>SUM(A204:A206)</f>
        <v>630</v>
      </c>
      <c r="B203" s="959" t="s">
        <v>6</v>
      </c>
      <c r="C203" s="960" t="s">
        <v>6</v>
      </c>
      <c r="D203" s="961" t="s">
        <v>691</v>
      </c>
      <c r="E203" s="962">
        <f>SUM(E204:E206)</f>
        <v>1800</v>
      </c>
      <c r="F203" s="1126">
        <f>SUM(F204:F206)</f>
        <v>1800</v>
      </c>
      <c r="G203" s="1044"/>
      <c r="H203" s="202"/>
      <c r="I203" s="952"/>
      <c r="J203" s="945"/>
      <c r="K203" s="945"/>
      <c r="L203" s="945"/>
      <c r="M203" s="313"/>
    </row>
    <row r="204" spans="1:16" s="283" customFormat="1" x14ac:dyDescent="0.25">
      <c r="A204" s="1110">
        <v>630</v>
      </c>
      <c r="B204" s="569" t="s">
        <v>2</v>
      </c>
      <c r="C204" s="912" t="s">
        <v>692</v>
      </c>
      <c r="D204" s="380" t="s">
        <v>691</v>
      </c>
      <c r="E204" s="944"/>
      <c r="F204" s="997"/>
      <c r="G204" s="1132"/>
      <c r="I204" s="967"/>
      <c r="J204" s="945"/>
      <c r="K204" s="945"/>
      <c r="L204" s="945"/>
      <c r="M204" s="313"/>
      <c r="N204" s="285"/>
      <c r="O204" s="285"/>
      <c r="P204" s="285"/>
    </row>
    <row r="205" spans="1:16" s="283" customFormat="1" ht="22.5" x14ac:dyDescent="0.25">
      <c r="A205" s="2864">
        <v>0</v>
      </c>
      <c r="B205" s="2821" t="s">
        <v>2</v>
      </c>
      <c r="C205" s="2865" t="s">
        <v>2130</v>
      </c>
      <c r="D205" s="2866" t="s">
        <v>2131</v>
      </c>
      <c r="E205" s="792">
        <v>1000</v>
      </c>
      <c r="F205" s="793">
        <v>1000</v>
      </c>
      <c r="G205" s="2867"/>
      <c r="I205" s="967"/>
      <c r="J205" s="945"/>
      <c r="K205" s="945"/>
      <c r="L205" s="945"/>
      <c r="M205" s="313"/>
      <c r="N205" s="285"/>
      <c r="O205" s="285"/>
      <c r="P205" s="285"/>
    </row>
    <row r="206" spans="1:16" s="283" customFormat="1" ht="23.25" thickBot="1" x14ac:dyDescent="0.25">
      <c r="A206" s="2868">
        <v>0</v>
      </c>
      <c r="B206" s="2823" t="s">
        <v>2</v>
      </c>
      <c r="C206" s="2860" t="s">
        <v>2132</v>
      </c>
      <c r="D206" s="2869" t="s">
        <v>2133</v>
      </c>
      <c r="E206" s="744">
        <v>800</v>
      </c>
      <c r="F206" s="745">
        <v>800</v>
      </c>
      <c r="G206" s="2870"/>
      <c r="I206" s="967"/>
      <c r="J206" s="945"/>
      <c r="K206" s="945"/>
      <c r="L206" s="945"/>
      <c r="M206" s="313"/>
      <c r="N206" s="285"/>
      <c r="O206" s="285"/>
      <c r="P206" s="285"/>
    </row>
    <row r="208" spans="1:16" ht="13.5" customHeight="1" x14ac:dyDescent="0.2">
      <c r="B208" s="206"/>
      <c r="C208" s="347"/>
      <c r="D208" s="347"/>
      <c r="H208" s="313"/>
      <c r="I208" s="808"/>
      <c r="J208" s="808"/>
    </row>
    <row r="209" spans="1:16" ht="18.75" customHeight="1" x14ac:dyDescent="0.2">
      <c r="B209" s="201" t="s">
        <v>649</v>
      </c>
      <c r="C209" s="201"/>
      <c r="D209" s="201"/>
      <c r="E209" s="201"/>
      <c r="F209" s="201"/>
      <c r="G209" s="201"/>
      <c r="H209" s="984"/>
      <c r="I209" s="808"/>
      <c r="J209" s="808"/>
    </row>
    <row r="210" spans="1:16" ht="18.75" customHeight="1" thickBot="1" x14ac:dyDescent="0.25">
      <c r="B210" s="214"/>
      <c r="C210" s="214"/>
      <c r="D210" s="214"/>
      <c r="E210" s="181"/>
      <c r="F210" s="181"/>
      <c r="G210" s="181" t="s">
        <v>110</v>
      </c>
      <c r="H210" s="201"/>
      <c r="I210" s="808"/>
      <c r="J210" s="808"/>
    </row>
    <row r="211" spans="1:16" s="567" customFormat="1" ht="15" customHeight="1" x14ac:dyDescent="0.2">
      <c r="A211" s="3472" t="s">
        <v>1801</v>
      </c>
      <c r="B211" s="3464" t="s">
        <v>164</v>
      </c>
      <c r="C211" s="3474" t="s">
        <v>650</v>
      </c>
      <c r="D211" s="3466" t="s">
        <v>313</v>
      </c>
      <c r="E211" s="3478" t="s">
        <v>1804</v>
      </c>
      <c r="F211" s="3468" t="s">
        <v>1800</v>
      </c>
      <c r="G211" s="3508" t="s">
        <v>167</v>
      </c>
      <c r="H211" s="228"/>
      <c r="I211" s="808"/>
      <c r="J211" s="808"/>
      <c r="K211" s="833"/>
      <c r="L211" s="833"/>
      <c r="M211" s="833"/>
      <c r="N211" s="833"/>
      <c r="O211" s="833"/>
      <c r="P211" s="833"/>
    </row>
    <row r="212" spans="1:16" s="567" customFormat="1" ht="15.75" customHeight="1" thickBot="1" x14ac:dyDescent="0.25">
      <c r="A212" s="3473"/>
      <c r="B212" s="3465"/>
      <c r="C212" s="3475"/>
      <c r="D212" s="3467"/>
      <c r="E212" s="3479"/>
      <c r="F212" s="3507"/>
      <c r="G212" s="3509"/>
      <c r="H212" s="202"/>
      <c r="I212" s="833"/>
      <c r="J212" s="833"/>
      <c r="K212" s="833"/>
      <c r="L212" s="833"/>
      <c r="M212" s="833"/>
      <c r="N212" s="833"/>
      <c r="O212" s="833"/>
      <c r="P212" s="833"/>
    </row>
    <row r="213" spans="1:16" ht="16.5" customHeight="1" thickBot="1" x14ac:dyDescent="0.25">
      <c r="A213" s="369">
        <f>A214</f>
        <v>20000</v>
      </c>
      <c r="B213" s="986" t="s">
        <v>2</v>
      </c>
      <c r="C213" s="371" t="s">
        <v>168</v>
      </c>
      <c r="D213" s="987" t="s">
        <v>169</v>
      </c>
      <c r="E213" s="985">
        <f>E214</f>
        <v>55000</v>
      </c>
      <c r="F213" s="369">
        <f>F214</f>
        <v>55000</v>
      </c>
      <c r="G213" s="988" t="s">
        <v>6</v>
      </c>
      <c r="H213" s="202"/>
      <c r="I213" s="833"/>
      <c r="J213" s="833"/>
    </row>
    <row r="214" spans="1:16" x14ac:dyDescent="0.2">
      <c r="A214" s="1147">
        <f>SUM(A215:A219)</f>
        <v>20000</v>
      </c>
      <c r="B214" s="990" t="s">
        <v>6</v>
      </c>
      <c r="C214" s="991" t="s">
        <v>6</v>
      </c>
      <c r="D214" s="992" t="s">
        <v>314</v>
      </c>
      <c r="E214" s="993">
        <f>SUM(E215:E219)</f>
        <v>55000</v>
      </c>
      <c r="F214" s="994">
        <f>SUM(F215:F219)</f>
        <v>55000</v>
      </c>
      <c r="G214" s="995"/>
      <c r="H214" s="567"/>
      <c r="I214" s="808"/>
      <c r="J214" s="808"/>
    </row>
    <row r="215" spans="1:16" s="347" customFormat="1" x14ac:dyDescent="0.2">
      <c r="A215" s="1110">
        <v>20000</v>
      </c>
      <c r="B215" s="925" t="s">
        <v>2</v>
      </c>
      <c r="C215" s="926" t="s">
        <v>2098</v>
      </c>
      <c r="D215" s="868" t="s">
        <v>146</v>
      </c>
      <c r="E215" s="996">
        <v>0</v>
      </c>
      <c r="F215" s="997">
        <v>0</v>
      </c>
      <c r="G215" s="361"/>
      <c r="H215" s="202"/>
      <c r="I215" s="998"/>
      <c r="J215" s="204"/>
      <c r="K215" s="204"/>
      <c r="L215" s="204"/>
      <c r="M215" s="204"/>
      <c r="N215" s="204"/>
      <c r="O215" s="204"/>
      <c r="P215" s="204"/>
    </row>
    <row r="216" spans="1:16" s="347" customFormat="1" ht="22.5" x14ac:dyDescent="0.2">
      <c r="A216" s="2871">
        <v>0</v>
      </c>
      <c r="B216" s="2872" t="s">
        <v>2</v>
      </c>
      <c r="C216" s="2873" t="s">
        <v>2137</v>
      </c>
      <c r="D216" s="2874" t="s">
        <v>2138</v>
      </c>
      <c r="E216" s="2875">
        <v>34000</v>
      </c>
      <c r="F216" s="2876">
        <v>34000</v>
      </c>
      <c r="G216" s="384"/>
      <c r="H216" s="202"/>
      <c r="I216" s="998"/>
      <c r="J216" s="204"/>
      <c r="K216" s="204"/>
      <c r="L216" s="204"/>
      <c r="M216" s="204"/>
      <c r="N216" s="204"/>
      <c r="O216" s="204"/>
      <c r="P216" s="204"/>
    </row>
    <row r="217" spans="1:16" s="347" customFormat="1" ht="22.5" x14ac:dyDescent="0.2">
      <c r="A217" s="1110">
        <v>0</v>
      </c>
      <c r="B217" s="925" t="s">
        <v>2</v>
      </c>
      <c r="C217" s="2847" t="s">
        <v>2139</v>
      </c>
      <c r="D217" s="2736" t="s">
        <v>2140</v>
      </c>
      <c r="E217" s="996">
        <v>7000</v>
      </c>
      <c r="F217" s="997">
        <v>7000</v>
      </c>
      <c r="G217" s="361"/>
      <c r="H217" s="202"/>
      <c r="I217" s="998"/>
      <c r="J217" s="204"/>
      <c r="K217" s="204"/>
      <c r="L217" s="204"/>
      <c r="M217" s="204"/>
      <c r="N217" s="204"/>
      <c r="O217" s="204"/>
      <c r="P217" s="204"/>
    </row>
    <row r="218" spans="1:16" s="347" customFormat="1" ht="22.5" x14ac:dyDescent="0.2">
      <c r="A218" s="1110">
        <v>0</v>
      </c>
      <c r="B218" s="925" t="s">
        <v>2</v>
      </c>
      <c r="C218" s="2847" t="s">
        <v>2141</v>
      </c>
      <c r="D218" s="2736" t="s">
        <v>2142</v>
      </c>
      <c r="E218" s="996">
        <v>9000</v>
      </c>
      <c r="F218" s="997">
        <v>9000</v>
      </c>
      <c r="G218" s="361"/>
      <c r="H218" s="202"/>
      <c r="I218" s="998"/>
      <c r="J218" s="204"/>
      <c r="K218" s="204"/>
      <c r="L218" s="204"/>
      <c r="M218" s="204"/>
      <c r="N218" s="204"/>
      <c r="O218" s="204"/>
      <c r="P218" s="204"/>
    </row>
    <row r="219" spans="1:16" s="347" customFormat="1" ht="23.25" thickBot="1" x14ac:dyDescent="0.25">
      <c r="A219" s="1148">
        <v>0</v>
      </c>
      <c r="B219" s="1146" t="s">
        <v>2</v>
      </c>
      <c r="C219" s="2877" t="s">
        <v>2143</v>
      </c>
      <c r="D219" s="2878" t="s">
        <v>2144</v>
      </c>
      <c r="E219" s="1144">
        <v>5000</v>
      </c>
      <c r="F219" s="1145">
        <v>5000</v>
      </c>
      <c r="G219" s="392"/>
      <c r="H219" s="202"/>
      <c r="I219" s="998"/>
      <c r="J219" s="204"/>
      <c r="K219" s="204"/>
      <c r="L219" s="204"/>
      <c r="M219" s="204"/>
      <c r="N219" s="204"/>
      <c r="O219" s="204"/>
      <c r="P219" s="204"/>
    </row>
    <row r="220" spans="1:16" ht="12.75" customHeight="1" x14ac:dyDescent="0.2">
      <c r="A220" s="313"/>
      <c r="B220" s="1001"/>
      <c r="C220" s="1002"/>
      <c r="D220" s="843"/>
      <c r="E220" s="313"/>
      <c r="F220" s="313"/>
      <c r="G220" s="975"/>
      <c r="H220" s="202"/>
      <c r="I220" s="204"/>
      <c r="J220" s="204"/>
    </row>
    <row r="221" spans="1:16" ht="12.75" customHeight="1" x14ac:dyDescent="0.2">
      <c r="A221" s="347"/>
      <c r="B221" s="1001"/>
      <c r="C221" s="1002"/>
      <c r="D221" s="1003"/>
      <c r="E221" s="578"/>
      <c r="F221" s="578"/>
      <c r="G221" s="578"/>
      <c r="H221" s="347"/>
      <c r="I221" s="808"/>
      <c r="J221" s="808"/>
    </row>
    <row r="222" spans="1:16" ht="18" customHeight="1" x14ac:dyDescent="0.2">
      <c r="B222" s="201" t="s">
        <v>651</v>
      </c>
      <c r="C222" s="201"/>
      <c r="D222" s="201"/>
      <c r="E222" s="201"/>
      <c r="F222" s="201"/>
      <c r="G222" s="201"/>
      <c r="H222" s="975"/>
      <c r="I222" s="808"/>
      <c r="J222" s="808"/>
    </row>
    <row r="223" spans="1:16" ht="15" customHeight="1" thickBot="1" x14ac:dyDescent="0.25">
      <c r="B223" s="214"/>
      <c r="C223" s="783"/>
      <c r="D223" s="214"/>
      <c r="E223" s="288"/>
      <c r="F223" s="288"/>
      <c r="G223" s="182" t="s">
        <v>110</v>
      </c>
      <c r="H223" s="201"/>
      <c r="I223" s="808"/>
      <c r="J223" s="808"/>
    </row>
    <row r="224" spans="1:16" ht="15.75" customHeight="1" x14ac:dyDescent="0.2">
      <c r="A224" s="3472" t="s">
        <v>1801</v>
      </c>
      <c r="B224" s="3464" t="s">
        <v>164</v>
      </c>
      <c r="C224" s="3501" t="s">
        <v>652</v>
      </c>
      <c r="D224" s="3476" t="s">
        <v>384</v>
      </c>
      <c r="E224" s="3478" t="s">
        <v>1804</v>
      </c>
      <c r="F224" s="3468" t="s">
        <v>1800</v>
      </c>
      <c r="G224" s="3508" t="s">
        <v>167</v>
      </c>
      <c r="H224" s="1004"/>
      <c r="I224" s="808"/>
      <c r="J224" s="808"/>
    </row>
    <row r="225" spans="1:16" ht="12" thickBot="1" x14ac:dyDescent="0.25">
      <c r="A225" s="3473"/>
      <c r="B225" s="3465"/>
      <c r="C225" s="3502"/>
      <c r="D225" s="3477"/>
      <c r="E225" s="3479"/>
      <c r="F225" s="3507"/>
      <c r="G225" s="3509"/>
      <c r="H225" s="202"/>
      <c r="I225" s="808"/>
      <c r="J225" s="808"/>
    </row>
    <row r="226" spans="1:16" s="567" customFormat="1" ht="15.75" customHeight="1" thickBot="1" x14ac:dyDescent="0.3">
      <c r="A226" s="369">
        <f>SUM(A227:A232)</f>
        <v>4467</v>
      </c>
      <c r="B226" s="986" t="s">
        <v>2</v>
      </c>
      <c r="C226" s="1005" t="s">
        <v>168</v>
      </c>
      <c r="D226" s="371" t="s">
        <v>169</v>
      </c>
      <c r="E226" s="369">
        <f>SUM(E227:E232)</f>
        <v>1495</v>
      </c>
      <c r="F226" s="369">
        <f>SUM(F227:F232)</f>
        <v>1495</v>
      </c>
      <c r="G226" s="232"/>
      <c r="I226" s="833"/>
      <c r="J226" s="833"/>
      <c r="K226" s="833"/>
      <c r="L226" s="833"/>
      <c r="M226" s="833"/>
      <c r="N226" s="833"/>
      <c r="O226" s="833"/>
      <c r="P226" s="833"/>
    </row>
    <row r="227" spans="1:16" ht="22.5" x14ac:dyDescent="0.2">
      <c r="A227" s="1006">
        <v>467</v>
      </c>
      <c r="B227" s="1007" t="s">
        <v>170</v>
      </c>
      <c r="C227" s="1008" t="s">
        <v>653</v>
      </c>
      <c r="D227" s="1009" t="s">
        <v>2302</v>
      </c>
      <c r="E227" s="1010"/>
      <c r="F227" s="1011"/>
      <c r="G227" s="1012"/>
      <c r="H227" s="202"/>
      <c r="I227" s="808"/>
      <c r="J227" s="808"/>
    </row>
    <row r="228" spans="1:16" ht="22.5" x14ac:dyDescent="0.2">
      <c r="A228" s="1149"/>
      <c r="B228" s="1014" t="s">
        <v>170</v>
      </c>
      <c r="C228" s="1015" t="s">
        <v>653</v>
      </c>
      <c r="D228" s="1016" t="s">
        <v>2303</v>
      </c>
      <c r="E228" s="1023"/>
      <c r="F228" s="1017"/>
      <c r="G228" s="978"/>
      <c r="H228" s="202"/>
      <c r="I228" s="808"/>
      <c r="J228" s="808"/>
    </row>
    <row r="229" spans="1:16" ht="22.5" x14ac:dyDescent="0.2">
      <c r="A229" s="1013">
        <v>4000</v>
      </c>
      <c r="B229" s="1021" t="s">
        <v>170</v>
      </c>
      <c r="C229" s="1015" t="s">
        <v>2097</v>
      </c>
      <c r="D229" s="1022" t="s">
        <v>2304</v>
      </c>
      <c r="E229" s="1023">
        <v>1300</v>
      </c>
      <c r="F229" s="2966">
        <v>1300</v>
      </c>
      <c r="G229" s="978"/>
      <c r="H229" s="202"/>
      <c r="I229" s="808"/>
      <c r="J229" s="808"/>
    </row>
    <row r="230" spans="1:16" ht="22.5" x14ac:dyDescent="0.2">
      <c r="A230" s="1024"/>
      <c r="B230" s="1021" t="s">
        <v>170</v>
      </c>
      <c r="C230" s="1015" t="s">
        <v>2097</v>
      </c>
      <c r="D230" s="1022" t="s">
        <v>2305</v>
      </c>
      <c r="E230" s="1025"/>
      <c r="F230" s="1017"/>
      <c r="G230" s="978"/>
      <c r="H230" s="202"/>
      <c r="I230" s="808"/>
      <c r="J230" s="808"/>
    </row>
    <row r="231" spans="1:16" ht="22.5" x14ac:dyDescent="0.2">
      <c r="A231" s="1018">
        <v>0</v>
      </c>
      <c r="B231" s="1014" t="s">
        <v>170</v>
      </c>
      <c r="C231" s="1019" t="s">
        <v>654</v>
      </c>
      <c r="D231" s="1026" t="s">
        <v>2306</v>
      </c>
      <c r="E231" s="1020">
        <v>195</v>
      </c>
      <c r="F231" s="2967">
        <v>195</v>
      </c>
      <c r="G231" s="840"/>
      <c r="H231" s="202"/>
      <c r="I231" s="808"/>
      <c r="J231" s="808"/>
    </row>
    <row r="232" spans="1:16" ht="23.25" thickBot="1" x14ac:dyDescent="0.25">
      <c r="A232" s="1027"/>
      <c r="B232" s="1028" t="s">
        <v>170</v>
      </c>
      <c r="C232" s="1029" t="s">
        <v>654</v>
      </c>
      <c r="D232" s="1030" t="s">
        <v>2307</v>
      </c>
      <c r="E232" s="1031"/>
      <c r="F232" s="1032"/>
      <c r="G232" s="1033"/>
      <c r="H232" s="202"/>
      <c r="I232" s="808"/>
      <c r="J232" s="808"/>
    </row>
    <row r="233" spans="1:16" ht="18.75" customHeight="1" x14ac:dyDescent="0.2">
      <c r="H233" s="202"/>
      <c r="I233" s="808"/>
      <c r="J233" s="808"/>
    </row>
    <row r="234" spans="1:16" ht="15.75" customHeight="1" x14ac:dyDescent="0.2">
      <c r="I234" s="808"/>
      <c r="J234" s="808"/>
    </row>
    <row r="235" spans="1:16" ht="15.75" customHeight="1" x14ac:dyDescent="0.2">
      <c r="I235" s="808"/>
      <c r="J235" s="808"/>
    </row>
    <row r="236" spans="1:16" s="567" customFormat="1" ht="16.5" customHeight="1" x14ac:dyDescent="0.25">
      <c r="B236" s="1034" t="s">
        <v>655</v>
      </c>
      <c r="C236" s="1034"/>
      <c r="D236" s="1034"/>
      <c r="E236" s="1034"/>
      <c r="F236" s="1034"/>
      <c r="G236" s="1034"/>
      <c r="H236" s="524"/>
      <c r="I236" s="833"/>
      <c r="J236" s="833"/>
      <c r="K236" s="833"/>
      <c r="L236" s="833"/>
      <c r="M236" s="833"/>
      <c r="N236" s="833"/>
      <c r="O236" s="833"/>
      <c r="P236" s="833"/>
    </row>
    <row r="237" spans="1:16" ht="18.75" customHeight="1" thickBot="1" x14ac:dyDescent="0.3">
      <c r="B237" s="3"/>
      <c r="C237" s="3"/>
      <c r="D237" s="3"/>
      <c r="E237" s="650"/>
      <c r="F237" s="650"/>
      <c r="G237" s="650" t="s">
        <v>110</v>
      </c>
      <c r="H237" s="1035"/>
      <c r="I237" s="808"/>
      <c r="J237" s="808"/>
    </row>
    <row r="238" spans="1:16" ht="15" customHeight="1" x14ac:dyDescent="0.2">
      <c r="A238" s="3472" t="s">
        <v>1846</v>
      </c>
      <c r="B238" s="3482" t="s">
        <v>318</v>
      </c>
      <c r="C238" s="3484" t="s">
        <v>656</v>
      </c>
      <c r="D238" s="3466" t="s">
        <v>319</v>
      </c>
      <c r="E238" s="3478" t="s">
        <v>1804</v>
      </c>
      <c r="F238" s="3468" t="s">
        <v>1800</v>
      </c>
      <c r="G238" s="3512" t="s">
        <v>167</v>
      </c>
      <c r="H238" s="409"/>
      <c r="I238" s="808"/>
      <c r="J238" s="808"/>
    </row>
    <row r="239" spans="1:16" ht="12" thickBot="1" x14ac:dyDescent="0.25">
      <c r="A239" s="3473"/>
      <c r="B239" s="3498"/>
      <c r="C239" s="3493"/>
      <c r="D239" s="3467"/>
      <c r="E239" s="3479"/>
      <c r="F239" s="3507"/>
      <c r="G239" s="3513"/>
      <c r="H239" s="202"/>
      <c r="I239" s="808"/>
      <c r="J239" s="808"/>
    </row>
    <row r="240" spans="1:16" ht="14.25" customHeight="1" thickBot="1" x14ac:dyDescent="0.25">
      <c r="A240" s="414">
        <f>A241+A246</f>
        <v>23980</v>
      </c>
      <c r="B240" s="411" t="s">
        <v>1</v>
      </c>
      <c r="C240" s="412" t="s">
        <v>168</v>
      </c>
      <c r="D240" s="1036" t="s">
        <v>321</v>
      </c>
      <c r="E240" s="1037">
        <f>E241+E246</f>
        <v>23980</v>
      </c>
      <c r="F240" s="414">
        <v>23980</v>
      </c>
      <c r="G240" s="232" t="s">
        <v>6</v>
      </c>
      <c r="H240" s="202"/>
      <c r="I240" s="808"/>
      <c r="J240" s="808"/>
    </row>
    <row r="241" spans="1:10" x14ac:dyDescent="0.2">
      <c r="A241" s="655">
        <f>SUM(A242:A245)</f>
        <v>3210</v>
      </c>
      <c r="B241" s="1038" t="s">
        <v>2</v>
      </c>
      <c r="C241" s="1039" t="s">
        <v>6</v>
      </c>
      <c r="D241" s="1040" t="s">
        <v>657</v>
      </c>
      <c r="E241" s="659">
        <f>SUM(E242:E245)</f>
        <v>3210</v>
      </c>
      <c r="F241" s="1041">
        <f>SUM(F242:F245)</f>
        <v>3210</v>
      </c>
      <c r="G241" s="1042"/>
      <c r="H241" s="202"/>
      <c r="I241" s="808"/>
      <c r="J241" s="808"/>
    </row>
    <row r="242" spans="1:10" x14ac:dyDescent="0.2">
      <c r="A242" s="429">
        <v>2610</v>
      </c>
      <c r="B242" s="423" t="s">
        <v>2</v>
      </c>
      <c r="C242" s="76">
        <v>40100000000</v>
      </c>
      <c r="D242" s="1043" t="s">
        <v>2308</v>
      </c>
      <c r="E242" s="430">
        <v>2010</v>
      </c>
      <c r="F242" s="935">
        <v>2010</v>
      </c>
      <c r="G242" s="1044"/>
      <c r="H242" s="202"/>
      <c r="I242" s="808"/>
      <c r="J242" s="808"/>
    </row>
    <row r="243" spans="1:10" x14ac:dyDescent="0.2">
      <c r="A243" s="429">
        <v>300</v>
      </c>
      <c r="B243" s="423" t="s">
        <v>2</v>
      </c>
      <c r="C243" s="666">
        <v>40300000000</v>
      </c>
      <c r="D243" s="1043" t="s">
        <v>2309</v>
      </c>
      <c r="E243" s="430">
        <v>800</v>
      </c>
      <c r="F243" s="935">
        <v>800</v>
      </c>
      <c r="G243" s="671"/>
      <c r="H243" s="202"/>
      <c r="I243" s="808"/>
      <c r="J243" s="808"/>
    </row>
    <row r="244" spans="1:10" x14ac:dyDescent="0.2">
      <c r="A244" s="429">
        <v>0</v>
      </c>
      <c r="B244" s="423" t="s">
        <v>2</v>
      </c>
      <c r="C244" s="666" t="s">
        <v>658</v>
      </c>
      <c r="D244" s="1043" t="s">
        <v>2310</v>
      </c>
      <c r="E244" s="430">
        <v>0</v>
      </c>
      <c r="F244" s="935">
        <v>0</v>
      </c>
      <c r="G244" s="671"/>
      <c r="H244" s="202"/>
      <c r="I244" s="808"/>
      <c r="J244" s="808"/>
    </row>
    <row r="245" spans="1:10" s="808" customFormat="1" ht="23.25" thickBot="1" x14ac:dyDescent="0.25">
      <c r="A245" s="429">
        <v>300</v>
      </c>
      <c r="B245" s="423" t="s">
        <v>2</v>
      </c>
      <c r="C245" s="666" t="s">
        <v>659</v>
      </c>
      <c r="D245" s="1045" t="s">
        <v>2311</v>
      </c>
      <c r="E245" s="430">
        <v>400</v>
      </c>
      <c r="F245" s="935">
        <v>400</v>
      </c>
      <c r="G245" s="671"/>
      <c r="H245" s="202"/>
    </row>
    <row r="246" spans="1:10" s="808" customFormat="1" x14ac:dyDescent="0.2">
      <c r="A246" s="655">
        <f>SUM(A247:A251)</f>
        <v>20770</v>
      </c>
      <c r="B246" s="1038" t="s">
        <v>2</v>
      </c>
      <c r="C246" s="1039" t="s">
        <v>6</v>
      </c>
      <c r="D246" s="1040" t="s">
        <v>660</v>
      </c>
      <c r="E246" s="659">
        <f>SUM(E247:E251)</f>
        <v>20770</v>
      </c>
      <c r="F246" s="1041">
        <f>SUM(F247:F251)</f>
        <v>20770</v>
      </c>
      <c r="G246" s="1042"/>
      <c r="H246" s="202"/>
    </row>
    <row r="247" spans="1:10" s="808" customFormat="1" x14ac:dyDescent="0.2">
      <c r="A247" s="429">
        <v>0</v>
      </c>
      <c r="B247" s="423" t="s">
        <v>2</v>
      </c>
      <c r="C247" s="76" t="s">
        <v>661</v>
      </c>
      <c r="D247" s="1046" t="s">
        <v>662</v>
      </c>
      <c r="E247" s="430">
        <v>0</v>
      </c>
      <c r="F247" s="935">
        <v>0</v>
      </c>
      <c r="G247" s="1044"/>
      <c r="H247" s="202"/>
    </row>
    <row r="248" spans="1:10" s="808" customFormat="1" ht="22.5" x14ac:dyDescent="0.2">
      <c r="A248" s="429">
        <v>0</v>
      </c>
      <c r="B248" s="423" t="s">
        <v>2</v>
      </c>
      <c r="C248" s="666" t="s">
        <v>663</v>
      </c>
      <c r="D248" s="1047" t="s">
        <v>664</v>
      </c>
      <c r="E248" s="430">
        <v>0</v>
      </c>
      <c r="F248" s="935">
        <v>0</v>
      </c>
      <c r="G248" s="671"/>
      <c r="H248" s="202"/>
    </row>
    <row r="249" spans="1:10" s="808" customFormat="1" x14ac:dyDescent="0.2">
      <c r="A249" s="422">
        <v>0</v>
      </c>
      <c r="B249" s="1048" t="s">
        <v>2</v>
      </c>
      <c r="C249" s="966" t="s">
        <v>665</v>
      </c>
      <c r="D249" s="1049" t="s">
        <v>666</v>
      </c>
      <c r="E249" s="426">
        <v>0</v>
      </c>
      <c r="F249" s="1050">
        <v>0</v>
      </c>
      <c r="G249" s="1051"/>
      <c r="H249" s="202"/>
    </row>
    <row r="250" spans="1:10" s="808" customFormat="1" x14ac:dyDescent="0.2">
      <c r="A250" s="429">
        <v>0</v>
      </c>
      <c r="B250" s="423" t="s">
        <v>2</v>
      </c>
      <c r="C250" s="666" t="s">
        <v>667</v>
      </c>
      <c r="D250" s="1052" t="s">
        <v>668</v>
      </c>
      <c r="E250" s="430">
        <v>1500</v>
      </c>
      <c r="F250" s="935">
        <v>1500</v>
      </c>
      <c r="G250" s="671"/>
      <c r="H250" s="202"/>
    </row>
    <row r="251" spans="1:10" s="808" customFormat="1" ht="23.25" thickBot="1" x14ac:dyDescent="0.25">
      <c r="A251" s="884">
        <v>20770</v>
      </c>
      <c r="B251" s="1053" t="s">
        <v>2</v>
      </c>
      <c r="C251" s="1054" t="s">
        <v>669</v>
      </c>
      <c r="D251" s="1055" t="s">
        <v>670</v>
      </c>
      <c r="E251" s="1056">
        <v>19270</v>
      </c>
      <c r="F251" s="1057">
        <v>19270</v>
      </c>
      <c r="G251" s="673"/>
      <c r="H251" s="202"/>
    </row>
    <row r="252" spans="1:10" s="808" customFormat="1" x14ac:dyDescent="0.2">
      <c r="A252" s="202"/>
      <c r="B252" s="1058"/>
      <c r="C252" s="1058"/>
      <c r="D252" s="1058"/>
      <c r="E252" s="1058"/>
      <c r="F252" s="1058"/>
      <c r="G252" s="1058"/>
      <c r="I252" s="202"/>
      <c r="J252" s="202"/>
    </row>
    <row r="253" spans="1:10" s="808" customFormat="1" x14ac:dyDescent="0.2">
      <c r="A253" s="202"/>
      <c r="B253" s="1058"/>
      <c r="C253" s="1058"/>
      <c r="D253" s="1058"/>
      <c r="E253" s="1058"/>
      <c r="F253" s="1058"/>
      <c r="G253" s="1058"/>
      <c r="I253" s="202"/>
      <c r="J253" s="202"/>
    </row>
    <row r="254" spans="1:10" s="808" customFormat="1" x14ac:dyDescent="0.2">
      <c r="A254" s="202"/>
      <c r="B254" s="205"/>
      <c r="C254" s="202"/>
      <c r="D254" s="202"/>
      <c r="E254" s="567"/>
      <c r="F254" s="567"/>
      <c r="G254" s="567"/>
      <c r="H254" s="1058"/>
      <c r="I254" s="202"/>
      <c r="J254" s="202"/>
    </row>
  </sheetData>
  <mergeCells count="78">
    <mergeCell ref="E224:E225"/>
    <mergeCell ref="G211:G212"/>
    <mergeCell ref="G224:G225"/>
    <mergeCell ref="A238:A239"/>
    <mergeCell ref="B238:B239"/>
    <mergeCell ref="C238:C239"/>
    <mergeCell ref="D238:D239"/>
    <mergeCell ref="E238:E239"/>
    <mergeCell ref="F238:F239"/>
    <mergeCell ref="G238:G239"/>
    <mergeCell ref="A224:A225"/>
    <mergeCell ref="B224:B225"/>
    <mergeCell ref="C224:C225"/>
    <mergeCell ref="D224:D225"/>
    <mergeCell ref="F224:F225"/>
    <mergeCell ref="A211:A212"/>
    <mergeCell ref="A160:A161"/>
    <mergeCell ref="C211:C212"/>
    <mergeCell ref="D211:D212"/>
    <mergeCell ref="E211:E212"/>
    <mergeCell ref="F211:F212"/>
    <mergeCell ref="B211:B212"/>
    <mergeCell ref="A131:A132"/>
    <mergeCell ref="B131:B132"/>
    <mergeCell ref="C131:C132"/>
    <mergeCell ref="D131:D132"/>
    <mergeCell ref="E131:E132"/>
    <mergeCell ref="A104:A105"/>
    <mergeCell ref="B104:B105"/>
    <mergeCell ref="C104:C105"/>
    <mergeCell ref="D104:D105"/>
    <mergeCell ref="E104:E105"/>
    <mergeCell ref="A1:H1"/>
    <mergeCell ref="G21:G22"/>
    <mergeCell ref="A33:A34"/>
    <mergeCell ref="B33:B34"/>
    <mergeCell ref="C33:C34"/>
    <mergeCell ref="D33:D34"/>
    <mergeCell ref="E33:E34"/>
    <mergeCell ref="F33:F34"/>
    <mergeCell ref="G33:G34"/>
    <mergeCell ref="A21:A22"/>
    <mergeCell ref="B21:B22"/>
    <mergeCell ref="C21:C22"/>
    <mergeCell ref="C5:E5"/>
    <mergeCell ref="C7:C8"/>
    <mergeCell ref="D7:D8"/>
    <mergeCell ref="E7:E8"/>
    <mergeCell ref="E21:E22"/>
    <mergeCell ref="F21:F22"/>
    <mergeCell ref="H33:H34"/>
    <mergeCell ref="G104:G105"/>
    <mergeCell ref="B160:B161"/>
    <mergeCell ref="C160:C161"/>
    <mergeCell ref="D160:D161"/>
    <mergeCell ref="E160:E161"/>
    <mergeCell ref="G69:G70"/>
    <mergeCell ref="F160:F161"/>
    <mergeCell ref="G160:G161"/>
    <mergeCell ref="F104:F105"/>
    <mergeCell ref="F131:F132"/>
    <mergeCell ref="G131:G132"/>
    <mergeCell ref="A3:H3"/>
    <mergeCell ref="H69:H70"/>
    <mergeCell ref="A186:A187"/>
    <mergeCell ref="B186:B187"/>
    <mergeCell ref="C186:C187"/>
    <mergeCell ref="D186:D187"/>
    <mergeCell ref="E186:E187"/>
    <mergeCell ref="F186:F187"/>
    <mergeCell ref="G186:G187"/>
    <mergeCell ref="A69:A70"/>
    <mergeCell ref="B69:B70"/>
    <mergeCell ref="C69:C70"/>
    <mergeCell ref="D69:D70"/>
    <mergeCell ref="E69:E70"/>
    <mergeCell ref="F69:F70"/>
    <mergeCell ref="D21:D22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4" fitToHeight="3" orientation="portrait" r:id="rId1"/>
  <headerFooter alignWithMargins="0"/>
  <rowBreaks count="3" manualBreakCount="3">
    <brk id="67" max="16383" man="1"/>
    <brk id="126" max="16383" man="1"/>
    <brk id="234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H68"/>
  <sheetViews>
    <sheetView zoomScaleNormal="100" workbookViewId="0">
      <selection sqref="A1:H1"/>
    </sheetView>
  </sheetViews>
  <sheetFormatPr defaultColWidth="9.140625" defaultRowHeight="12.75" x14ac:dyDescent="0.2"/>
  <cols>
    <col min="1" max="1" width="7.85546875" style="456" bestFit="1" customWidth="1"/>
    <col min="2" max="2" width="3.7109375" style="456" customWidth="1"/>
    <col min="3" max="3" width="6.42578125" style="456" customWidth="1"/>
    <col min="4" max="5" width="5.42578125" style="456" customWidth="1"/>
    <col min="6" max="6" width="20.7109375" style="456" customWidth="1"/>
    <col min="7" max="7" width="32.85546875" style="456" customWidth="1"/>
    <col min="8" max="8" width="12.7109375" style="456" customWidth="1"/>
    <col min="9" max="16384" width="9.140625" style="456"/>
  </cols>
  <sheetData>
    <row r="1" spans="1:8" s="1060" customFormat="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</row>
    <row r="2" spans="1:8" ht="8.25" customHeight="1" x14ac:dyDescent="0.2"/>
    <row r="3" spans="1:8" ht="15.75" x14ac:dyDescent="0.25">
      <c r="A3" s="3522" t="s">
        <v>1808</v>
      </c>
      <c r="B3" s="3522"/>
      <c r="C3" s="3522"/>
      <c r="D3" s="3522"/>
      <c r="E3" s="3522"/>
      <c r="F3" s="3522"/>
      <c r="G3" s="3522"/>
      <c r="H3" s="3522"/>
    </row>
    <row r="4" spans="1:8" ht="12" customHeight="1" x14ac:dyDescent="0.25">
      <c r="A4" s="1061"/>
      <c r="B4" s="1061"/>
      <c r="C4" s="1061"/>
      <c r="D4" s="1061"/>
      <c r="E4" s="1061"/>
      <c r="F4" s="1061"/>
      <c r="G4" s="1061"/>
      <c r="H4" s="1061"/>
    </row>
    <row r="5" spans="1:8" ht="15.75" x14ac:dyDescent="0.25">
      <c r="A5" s="3437" t="s">
        <v>135</v>
      </c>
      <c r="B5" s="3437"/>
      <c r="C5" s="3437"/>
      <c r="D5" s="3437"/>
      <c r="E5" s="3437"/>
      <c r="F5" s="3437"/>
      <c r="G5" s="3437"/>
      <c r="H5" s="3437"/>
    </row>
    <row r="6" spans="1:8" ht="15.75" x14ac:dyDescent="0.25">
      <c r="A6" s="177"/>
      <c r="B6" s="177"/>
      <c r="C6" s="177"/>
      <c r="D6" s="177"/>
      <c r="E6" s="177"/>
      <c r="F6" s="177"/>
      <c r="G6" s="177"/>
      <c r="H6" s="177"/>
    </row>
    <row r="7" spans="1:8" ht="12.75" customHeight="1" thickBot="1" x14ac:dyDescent="0.25">
      <c r="B7" s="1062"/>
      <c r="C7" s="1063"/>
      <c r="D7" s="1063"/>
      <c r="E7" s="1063"/>
      <c r="F7" s="1063"/>
      <c r="G7" s="1063"/>
      <c r="H7" s="1064" t="s">
        <v>68</v>
      </c>
    </row>
    <row r="8" spans="1:8" s="1067" customFormat="1" ht="17.25" customHeight="1" thickBot="1" x14ac:dyDescent="0.3">
      <c r="A8" s="1065" t="s">
        <v>1801</v>
      </c>
      <c r="B8" s="2484" t="s">
        <v>671</v>
      </c>
      <c r="C8" s="2485"/>
      <c r="D8" s="2485"/>
      <c r="E8" s="2486"/>
      <c r="F8" s="3424" t="s">
        <v>672</v>
      </c>
      <c r="G8" s="3425"/>
      <c r="H8" s="2591" t="s">
        <v>1800</v>
      </c>
    </row>
    <row r="9" spans="1:8" s="1067" customFormat="1" ht="16.5" customHeight="1" thickBot="1" x14ac:dyDescent="0.3">
      <c r="A9" s="2487">
        <f>SUM(A10:A68)</f>
        <v>21499.999999999996</v>
      </c>
      <c r="B9" s="1068" t="s">
        <v>2</v>
      </c>
      <c r="C9" s="1069" t="s">
        <v>673</v>
      </c>
      <c r="D9" s="1070" t="s">
        <v>674</v>
      </c>
      <c r="E9" s="1071" t="s">
        <v>675</v>
      </c>
      <c r="F9" s="3523" t="s">
        <v>676</v>
      </c>
      <c r="G9" s="3524"/>
      <c r="H9" s="1072">
        <f>SUM(H10:H68)</f>
        <v>24691</v>
      </c>
    </row>
    <row r="10" spans="1:8" s="1067" customFormat="1" ht="12.75" customHeight="1" x14ac:dyDescent="0.25">
      <c r="A10" s="2489">
        <v>882</v>
      </c>
      <c r="B10" s="1073" t="s">
        <v>170</v>
      </c>
      <c r="C10" s="1074">
        <v>1401</v>
      </c>
      <c r="D10" s="1075">
        <v>3121</v>
      </c>
      <c r="E10" s="1076">
        <v>2122</v>
      </c>
      <c r="F10" s="3525" t="s">
        <v>1492</v>
      </c>
      <c r="G10" s="3526"/>
      <c r="H10" s="2595">
        <v>950</v>
      </c>
    </row>
    <row r="11" spans="1:8" s="1067" customFormat="1" x14ac:dyDescent="0.25">
      <c r="A11" s="2490">
        <v>283</v>
      </c>
      <c r="B11" s="1077" t="s">
        <v>170</v>
      </c>
      <c r="C11" s="1078">
        <v>1402</v>
      </c>
      <c r="D11" s="1079">
        <v>3121</v>
      </c>
      <c r="E11" s="1080">
        <v>2122</v>
      </c>
      <c r="F11" s="3518" t="s">
        <v>1493</v>
      </c>
      <c r="G11" s="3519"/>
      <c r="H11" s="2596">
        <v>282.5</v>
      </c>
    </row>
    <row r="12" spans="1:8" s="1067" customFormat="1" x14ac:dyDescent="0.25">
      <c r="A12" s="2490">
        <v>107</v>
      </c>
      <c r="B12" s="1077" t="s">
        <v>170</v>
      </c>
      <c r="C12" s="1078">
        <v>1403</v>
      </c>
      <c r="D12" s="1079">
        <v>3121</v>
      </c>
      <c r="E12" s="1080">
        <v>2122</v>
      </c>
      <c r="F12" s="3518" t="s">
        <v>1494</v>
      </c>
      <c r="G12" s="3519"/>
      <c r="H12" s="2596">
        <v>106.3</v>
      </c>
    </row>
    <row r="13" spans="1:8" s="1067" customFormat="1" ht="12.75" customHeight="1" x14ac:dyDescent="0.25">
      <c r="A13" s="2491">
        <v>0</v>
      </c>
      <c r="B13" s="1077" t="s">
        <v>170</v>
      </c>
      <c r="C13" s="1078">
        <v>1404</v>
      </c>
      <c r="D13" s="1079">
        <v>3121</v>
      </c>
      <c r="E13" s="1080">
        <v>2122</v>
      </c>
      <c r="F13" s="3514" t="s">
        <v>1495</v>
      </c>
      <c r="G13" s="3515"/>
      <c r="H13" s="2887">
        <v>0</v>
      </c>
    </row>
    <row r="14" spans="1:8" s="1067" customFormat="1" ht="12" customHeight="1" x14ac:dyDescent="0.25">
      <c r="A14" s="2490">
        <v>761</v>
      </c>
      <c r="B14" s="1077" t="s">
        <v>170</v>
      </c>
      <c r="C14" s="1078">
        <v>1405</v>
      </c>
      <c r="D14" s="1079">
        <v>3121</v>
      </c>
      <c r="E14" s="1080">
        <v>2122</v>
      </c>
      <c r="F14" s="3514" t="s">
        <v>1496</v>
      </c>
      <c r="G14" s="3515"/>
      <c r="H14" s="2596">
        <v>760.7</v>
      </c>
    </row>
    <row r="15" spans="1:8" s="1067" customFormat="1" x14ac:dyDescent="0.25">
      <c r="A15" s="2490">
        <v>91</v>
      </c>
      <c r="B15" s="1077" t="s">
        <v>170</v>
      </c>
      <c r="C15" s="1078">
        <v>1406</v>
      </c>
      <c r="D15" s="1079">
        <v>3121</v>
      </c>
      <c r="E15" s="1080">
        <v>2122</v>
      </c>
      <c r="F15" s="3518" t="s">
        <v>1497</v>
      </c>
      <c r="G15" s="3519"/>
      <c r="H15" s="2596">
        <v>90.6</v>
      </c>
    </row>
    <row r="16" spans="1:8" s="1067" customFormat="1" ht="25.5" customHeight="1" x14ac:dyDescent="0.25">
      <c r="A16" s="2490">
        <v>262</v>
      </c>
      <c r="B16" s="1077" t="s">
        <v>170</v>
      </c>
      <c r="C16" s="1078">
        <v>1407</v>
      </c>
      <c r="D16" s="1079">
        <v>3121</v>
      </c>
      <c r="E16" s="1080">
        <v>2122</v>
      </c>
      <c r="F16" s="3514" t="s">
        <v>1498</v>
      </c>
      <c r="G16" s="3515"/>
      <c r="H16" s="2596">
        <v>270</v>
      </c>
    </row>
    <row r="17" spans="1:8" s="1067" customFormat="1" ht="12.75" customHeight="1" x14ac:dyDescent="0.25">
      <c r="A17" s="2491">
        <v>0</v>
      </c>
      <c r="B17" s="1077" t="s">
        <v>170</v>
      </c>
      <c r="C17" s="1078">
        <v>1408</v>
      </c>
      <c r="D17" s="1079">
        <v>3121</v>
      </c>
      <c r="E17" s="1080">
        <v>2122</v>
      </c>
      <c r="F17" s="3518" t="s">
        <v>1499</v>
      </c>
      <c r="G17" s="3519"/>
      <c r="H17" s="2887">
        <v>0</v>
      </c>
    </row>
    <row r="18" spans="1:8" s="1067" customFormat="1" ht="12.75" customHeight="1" x14ac:dyDescent="0.25">
      <c r="A18" s="2490">
        <v>905</v>
      </c>
      <c r="B18" s="1077" t="s">
        <v>170</v>
      </c>
      <c r="C18" s="1078">
        <v>1409</v>
      </c>
      <c r="D18" s="1079">
        <v>3121</v>
      </c>
      <c r="E18" s="1080">
        <v>2122</v>
      </c>
      <c r="F18" s="3514" t="s">
        <v>1500</v>
      </c>
      <c r="G18" s="3515"/>
      <c r="H18" s="2596">
        <v>905</v>
      </c>
    </row>
    <row r="19" spans="1:8" s="1067" customFormat="1" ht="25.5" customHeight="1" x14ac:dyDescent="0.25">
      <c r="A19" s="2490">
        <v>270</v>
      </c>
      <c r="B19" s="1077" t="s">
        <v>170</v>
      </c>
      <c r="C19" s="1078">
        <v>1410</v>
      </c>
      <c r="D19" s="1079">
        <v>3121</v>
      </c>
      <c r="E19" s="1080">
        <v>2122</v>
      </c>
      <c r="F19" s="3514" t="s">
        <v>1501</v>
      </c>
      <c r="G19" s="3515"/>
      <c r="H19" s="2596">
        <v>293.10000000000002</v>
      </c>
    </row>
    <row r="20" spans="1:8" s="1067" customFormat="1" ht="25.5" customHeight="1" x14ac:dyDescent="0.25">
      <c r="A20" s="2490">
        <v>645</v>
      </c>
      <c r="B20" s="1077" t="s">
        <v>170</v>
      </c>
      <c r="C20" s="1078">
        <v>1411</v>
      </c>
      <c r="D20" s="1079">
        <v>3121</v>
      </c>
      <c r="E20" s="1080">
        <v>2122</v>
      </c>
      <c r="F20" s="3514" t="s">
        <v>1502</v>
      </c>
      <c r="G20" s="3515"/>
      <c r="H20" s="2596">
        <v>665.5</v>
      </c>
    </row>
    <row r="21" spans="1:8" s="1067" customFormat="1" ht="25.5" customHeight="1" x14ac:dyDescent="0.25">
      <c r="A21" s="2490">
        <v>315.10000000000002</v>
      </c>
      <c r="B21" s="1077" t="s">
        <v>170</v>
      </c>
      <c r="C21" s="1078">
        <v>1412</v>
      </c>
      <c r="D21" s="1081">
        <v>3122</v>
      </c>
      <c r="E21" s="1080">
        <v>2122</v>
      </c>
      <c r="F21" s="3514" t="s">
        <v>1503</v>
      </c>
      <c r="G21" s="3515"/>
      <c r="H21" s="2596">
        <v>355</v>
      </c>
    </row>
    <row r="22" spans="1:8" s="1067" customFormat="1" ht="25.5" customHeight="1" x14ac:dyDescent="0.25">
      <c r="A22" s="2490">
        <v>412</v>
      </c>
      <c r="B22" s="1077" t="s">
        <v>170</v>
      </c>
      <c r="C22" s="1078">
        <v>1413</v>
      </c>
      <c r="D22" s="1081">
        <v>3122</v>
      </c>
      <c r="E22" s="1080">
        <v>2122</v>
      </c>
      <c r="F22" s="3514" t="s">
        <v>1504</v>
      </c>
      <c r="G22" s="3515"/>
      <c r="H22" s="2596">
        <v>412.5</v>
      </c>
    </row>
    <row r="23" spans="1:8" s="1067" customFormat="1" ht="25.5" customHeight="1" x14ac:dyDescent="0.25">
      <c r="A23" s="2490">
        <v>308</v>
      </c>
      <c r="B23" s="1077" t="s">
        <v>170</v>
      </c>
      <c r="C23" s="1078">
        <v>1414</v>
      </c>
      <c r="D23" s="1081">
        <v>3122</v>
      </c>
      <c r="E23" s="1080">
        <v>2122</v>
      </c>
      <c r="F23" s="3514" t="s">
        <v>1505</v>
      </c>
      <c r="G23" s="3515"/>
      <c r="H23" s="2596">
        <v>307.89999999999998</v>
      </c>
    </row>
    <row r="24" spans="1:8" s="1067" customFormat="1" ht="25.5" customHeight="1" x14ac:dyDescent="0.25">
      <c r="A24" s="2490">
        <v>404.7</v>
      </c>
      <c r="B24" s="1077" t="s">
        <v>170</v>
      </c>
      <c r="C24" s="1078">
        <v>1418</v>
      </c>
      <c r="D24" s="1081">
        <v>3122</v>
      </c>
      <c r="E24" s="1080">
        <v>2122</v>
      </c>
      <c r="F24" s="3514" t="s">
        <v>1506</v>
      </c>
      <c r="G24" s="3515"/>
      <c r="H24" s="2596">
        <v>456.6</v>
      </c>
    </row>
    <row r="25" spans="1:8" s="1067" customFormat="1" ht="25.5" customHeight="1" x14ac:dyDescent="0.25">
      <c r="A25" s="2490">
        <v>90</v>
      </c>
      <c r="B25" s="1077" t="s">
        <v>170</v>
      </c>
      <c r="C25" s="1078">
        <v>1420</v>
      </c>
      <c r="D25" s="1081">
        <v>3122</v>
      </c>
      <c r="E25" s="1080">
        <v>2122</v>
      </c>
      <c r="F25" s="3514" t="s">
        <v>1507</v>
      </c>
      <c r="G25" s="3515"/>
      <c r="H25" s="2596">
        <v>95</v>
      </c>
    </row>
    <row r="26" spans="1:8" s="1067" customFormat="1" ht="25.5" customHeight="1" x14ac:dyDescent="0.25">
      <c r="A26" s="2490">
        <v>369</v>
      </c>
      <c r="B26" s="1077" t="s">
        <v>170</v>
      </c>
      <c r="C26" s="1078">
        <v>1421</v>
      </c>
      <c r="D26" s="1081">
        <v>3122</v>
      </c>
      <c r="E26" s="1080">
        <v>2122</v>
      </c>
      <c r="F26" s="3514" t="s">
        <v>1508</v>
      </c>
      <c r="G26" s="3515"/>
      <c r="H26" s="2596">
        <v>369</v>
      </c>
    </row>
    <row r="27" spans="1:8" s="1067" customFormat="1" ht="12" customHeight="1" x14ac:dyDescent="0.25">
      <c r="A27" s="2490">
        <v>54</v>
      </c>
      <c r="B27" s="1077" t="s">
        <v>170</v>
      </c>
      <c r="C27" s="1078">
        <v>1422</v>
      </c>
      <c r="D27" s="1081">
        <v>3122</v>
      </c>
      <c r="E27" s="1080">
        <v>2122</v>
      </c>
      <c r="F27" s="3514" t="s">
        <v>1509</v>
      </c>
      <c r="G27" s="3515"/>
      <c r="H27" s="2596">
        <v>270</v>
      </c>
    </row>
    <row r="28" spans="1:8" s="1067" customFormat="1" ht="25.5" customHeight="1" x14ac:dyDescent="0.25">
      <c r="A28" s="2490">
        <v>811</v>
      </c>
      <c r="B28" s="1077" t="s">
        <v>170</v>
      </c>
      <c r="C28" s="1078">
        <v>1424</v>
      </c>
      <c r="D28" s="1081">
        <v>3122</v>
      </c>
      <c r="E28" s="1080">
        <v>2122</v>
      </c>
      <c r="F28" s="3514" t="s">
        <v>1510</v>
      </c>
      <c r="G28" s="3515"/>
      <c r="H28" s="2596">
        <v>810.2</v>
      </c>
    </row>
    <row r="29" spans="1:8" s="1067" customFormat="1" ht="25.5" customHeight="1" x14ac:dyDescent="0.25">
      <c r="A29" s="2490">
        <v>508</v>
      </c>
      <c r="B29" s="1077" t="s">
        <v>170</v>
      </c>
      <c r="C29" s="1078">
        <v>1425</v>
      </c>
      <c r="D29" s="1081">
        <v>3122</v>
      </c>
      <c r="E29" s="1080">
        <v>2122</v>
      </c>
      <c r="F29" s="3514" t="s">
        <v>1511</v>
      </c>
      <c r="G29" s="3515"/>
      <c r="H29" s="2596">
        <v>510.8</v>
      </c>
    </row>
    <row r="30" spans="1:8" s="1067" customFormat="1" ht="25.5" customHeight="1" x14ac:dyDescent="0.25">
      <c r="A30" s="2491">
        <v>0</v>
      </c>
      <c r="B30" s="1077" t="s">
        <v>170</v>
      </c>
      <c r="C30" s="1078">
        <v>1426</v>
      </c>
      <c r="D30" s="1081">
        <v>3122</v>
      </c>
      <c r="E30" s="1080">
        <v>2122</v>
      </c>
      <c r="F30" s="3514" t="s">
        <v>1512</v>
      </c>
      <c r="G30" s="3515"/>
      <c r="H30" s="2887">
        <v>0</v>
      </c>
    </row>
    <row r="31" spans="1:8" s="1067" customFormat="1" ht="25.5" customHeight="1" x14ac:dyDescent="0.25">
      <c r="A31" s="2490">
        <v>1006</v>
      </c>
      <c r="B31" s="1077" t="s">
        <v>170</v>
      </c>
      <c r="C31" s="1078">
        <v>1427</v>
      </c>
      <c r="D31" s="1081">
        <v>3122</v>
      </c>
      <c r="E31" s="1080">
        <v>2122</v>
      </c>
      <c r="F31" s="3514" t="s">
        <v>1513</v>
      </c>
      <c r="G31" s="3515"/>
      <c r="H31" s="2596">
        <v>1016.6</v>
      </c>
    </row>
    <row r="32" spans="1:8" s="1067" customFormat="1" ht="25.5" customHeight="1" x14ac:dyDescent="0.25">
      <c r="A32" s="2490">
        <v>158</v>
      </c>
      <c r="B32" s="1077" t="s">
        <v>170</v>
      </c>
      <c r="C32" s="1078">
        <v>1428</v>
      </c>
      <c r="D32" s="1081">
        <v>3122</v>
      </c>
      <c r="E32" s="1080">
        <v>2122</v>
      </c>
      <c r="F32" s="3514" t="s">
        <v>1514</v>
      </c>
      <c r="G32" s="3515"/>
      <c r="H32" s="2596">
        <v>247</v>
      </c>
    </row>
    <row r="33" spans="1:8" s="1067" customFormat="1" ht="25.5" customHeight="1" x14ac:dyDescent="0.25">
      <c r="A33" s="2491">
        <v>0</v>
      </c>
      <c r="B33" s="1077" t="s">
        <v>170</v>
      </c>
      <c r="C33" s="1078">
        <v>1429</v>
      </c>
      <c r="D33" s="1081">
        <v>3122</v>
      </c>
      <c r="E33" s="1080">
        <v>2122</v>
      </c>
      <c r="F33" s="3514" t="s">
        <v>1515</v>
      </c>
      <c r="G33" s="3515"/>
      <c r="H33" s="2887">
        <v>0</v>
      </c>
    </row>
    <row r="34" spans="1:8" s="1067" customFormat="1" ht="12" customHeight="1" x14ac:dyDescent="0.25">
      <c r="A34" s="2490">
        <v>286</v>
      </c>
      <c r="B34" s="1077" t="s">
        <v>170</v>
      </c>
      <c r="C34" s="1078">
        <v>1430</v>
      </c>
      <c r="D34" s="1081">
        <v>3122</v>
      </c>
      <c r="E34" s="1080">
        <v>2122</v>
      </c>
      <c r="F34" s="3514" t="s">
        <v>1516</v>
      </c>
      <c r="G34" s="3515"/>
      <c r="H34" s="2596">
        <v>322.3</v>
      </c>
    </row>
    <row r="35" spans="1:8" s="1067" customFormat="1" ht="25.5" customHeight="1" x14ac:dyDescent="0.25">
      <c r="A35" s="2490">
        <v>88</v>
      </c>
      <c r="B35" s="1077" t="s">
        <v>170</v>
      </c>
      <c r="C35" s="1078">
        <v>1432</v>
      </c>
      <c r="D35" s="1079">
        <v>3123</v>
      </c>
      <c r="E35" s="1080">
        <v>2122</v>
      </c>
      <c r="F35" s="3514" t="s">
        <v>1517</v>
      </c>
      <c r="G35" s="3515"/>
      <c r="H35" s="2596">
        <v>88</v>
      </c>
    </row>
    <row r="36" spans="1:8" s="1067" customFormat="1" ht="25.5" customHeight="1" x14ac:dyDescent="0.25">
      <c r="A36" s="2490">
        <v>1204</v>
      </c>
      <c r="B36" s="1077" t="s">
        <v>170</v>
      </c>
      <c r="C36" s="1078">
        <v>1433</v>
      </c>
      <c r="D36" s="1079">
        <v>3123</v>
      </c>
      <c r="E36" s="1080">
        <v>2122</v>
      </c>
      <c r="F36" s="3514" t="s">
        <v>1518</v>
      </c>
      <c r="G36" s="3515"/>
      <c r="H36" s="2596">
        <v>1165.4000000000001</v>
      </c>
    </row>
    <row r="37" spans="1:8" s="1067" customFormat="1" x14ac:dyDescent="0.25">
      <c r="A37" s="2490">
        <v>351</v>
      </c>
      <c r="B37" s="1077" t="s">
        <v>170</v>
      </c>
      <c r="C37" s="1078">
        <v>1434</v>
      </c>
      <c r="D37" s="1079">
        <v>3123</v>
      </c>
      <c r="E37" s="1080">
        <v>2122</v>
      </c>
      <c r="F37" s="3518" t="s">
        <v>1519</v>
      </c>
      <c r="G37" s="3519"/>
      <c r="H37" s="2596">
        <v>352.7</v>
      </c>
    </row>
    <row r="38" spans="1:8" s="1067" customFormat="1" ht="25.5" customHeight="1" x14ac:dyDescent="0.25">
      <c r="A38" s="2490">
        <v>745</v>
      </c>
      <c r="B38" s="1077" t="s">
        <v>170</v>
      </c>
      <c r="C38" s="1078">
        <v>1436</v>
      </c>
      <c r="D38" s="1079">
        <v>3123</v>
      </c>
      <c r="E38" s="1080">
        <v>2122</v>
      </c>
      <c r="F38" s="3514" t="s">
        <v>1520</v>
      </c>
      <c r="G38" s="3515"/>
      <c r="H38" s="2596">
        <v>745</v>
      </c>
    </row>
    <row r="39" spans="1:8" s="1067" customFormat="1" ht="25.5" customHeight="1" x14ac:dyDescent="0.25">
      <c r="A39" s="2490">
        <v>1931</v>
      </c>
      <c r="B39" s="1077" t="s">
        <v>170</v>
      </c>
      <c r="C39" s="1078">
        <v>1437</v>
      </c>
      <c r="D39" s="1079">
        <v>3123</v>
      </c>
      <c r="E39" s="1080">
        <v>2122</v>
      </c>
      <c r="F39" s="3514" t="s">
        <v>1521</v>
      </c>
      <c r="G39" s="3515"/>
      <c r="H39" s="2596">
        <v>1966</v>
      </c>
    </row>
    <row r="40" spans="1:8" s="1067" customFormat="1" ht="25.5" customHeight="1" x14ac:dyDescent="0.25">
      <c r="A40" s="2490">
        <v>276</v>
      </c>
      <c r="B40" s="1077" t="s">
        <v>170</v>
      </c>
      <c r="C40" s="1078">
        <v>1438</v>
      </c>
      <c r="D40" s="1079">
        <v>3123</v>
      </c>
      <c r="E40" s="1080">
        <v>2122</v>
      </c>
      <c r="F40" s="3514" t="s">
        <v>1522</v>
      </c>
      <c r="G40" s="3515"/>
      <c r="H40" s="2596">
        <v>537.9</v>
      </c>
    </row>
    <row r="41" spans="1:8" s="1067" customFormat="1" ht="25.5" customHeight="1" x14ac:dyDescent="0.25">
      <c r="A41" s="2490">
        <v>762</v>
      </c>
      <c r="B41" s="1077" t="s">
        <v>170</v>
      </c>
      <c r="C41" s="1078">
        <v>1440</v>
      </c>
      <c r="D41" s="1079">
        <v>3123</v>
      </c>
      <c r="E41" s="1080">
        <v>2122</v>
      </c>
      <c r="F41" s="3514" t="s">
        <v>1523</v>
      </c>
      <c r="G41" s="3515"/>
      <c r="H41" s="2596">
        <v>1800</v>
      </c>
    </row>
    <row r="42" spans="1:8" s="1067" customFormat="1" ht="25.5" customHeight="1" x14ac:dyDescent="0.25">
      <c r="A42" s="2490">
        <v>1184</v>
      </c>
      <c r="B42" s="1077" t="s">
        <v>170</v>
      </c>
      <c r="C42" s="1078">
        <v>1442</v>
      </c>
      <c r="D42" s="1079">
        <v>3123</v>
      </c>
      <c r="E42" s="1080">
        <v>2122</v>
      </c>
      <c r="F42" s="3514" t="s">
        <v>1524</v>
      </c>
      <c r="G42" s="3515"/>
      <c r="H42" s="2596">
        <v>1186</v>
      </c>
    </row>
    <row r="43" spans="1:8" s="1067" customFormat="1" ht="25.5" customHeight="1" x14ac:dyDescent="0.25">
      <c r="A43" s="2490">
        <v>602.5</v>
      </c>
      <c r="B43" s="1077" t="s">
        <v>170</v>
      </c>
      <c r="C43" s="1078">
        <v>1443</v>
      </c>
      <c r="D43" s="1079">
        <v>3123</v>
      </c>
      <c r="E43" s="1080">
        <v>2122</v>
      </c>
      <c r="F43" s="3514" t="s">
        <v>1525</v>
      </c>
      <c r="G43" s="3515"/>
      <c r="H43" s="2596">
        <v>613.5</v>
      </c>
    </row>
    <row r="44" spans="1:8" s="1067" customFormat="1" ht="25.5" customHeight="1" x14ac:dyDescent="0.25">
      <c r="A44" s="2490">
        <v>1319.6</v>
      </c>
      <c r="B44" s="1077" t="s">
        <v>170</v>
      </c>
      <c r="C44" s="1078">
        <v>1448</v>
      </c>
      <c r="D44" s="1079">
        <v>3123</v>
      </c>
      <c r="E44" s="1080">
        <v>2122</v>
      </c>
      <c r="F44" s="3514" t="s">
        <v>1526</v>
      </c>
      <c r="G44" s="3515"/>
      <c r="H44" s="2596">
        <v>1648.8</v>
      </c>
    </row>
    <row r="45" spans="1:8" s="1067" customFormat="1" x14ac:dyDescent="0.25">
      <c r="A45" s="2492">
        <v>1884</v>
      </c>
      <c r="B45" s="1077" t="s">
        <v>170</v>
      </c>
      <c r="C45" s="1078">
        <v>1450</v>
      </c>
      <c r="D45" s="1079">
        <v>3124</v>
      </c>
      <c r="E45" s="1080">
        <v>2122</v>
      </c>
      <c r="F45" s="3518" t="s">
        <v>1527</v>
      </c>
      <c r="G45" s="3519"/>
      <c r="H45" s="2596">
        <v>1885.3</v>
      </c>
    </row>
    <row r="46" spans="1:8" s="1067" customFormat="1" ht="25.5" customHeight="1" x14ac:dyDescent="0.25">
      <c r="A46" s="2490">
        <v>261.10000000000002</v>
      </c>
      <c r="B46" s="1082" t="s">
        <v>170</v>
      </c>
      <c r="C46" s="1081">
        <v>1452</v>
      </c>
      <c r="D46" s="1079">
        <v>3122</v>
      </c>
      <c r="E46" s="1083">
        <v>2122</v>
      </c>
      <c r="F46" s="3520" t="s">
        <v>1528</v>
      </c>
      <c r="G46" s="3521"/>
      <c r="H46" s="2596">
        <v>328.2</v>
      </c>
    </row>
    <row r="47" spans="1:8" s="1067" customFormat="1" ht="25.5" customHeight="1" x14ac:dyDescent="0.25">
      <c r="A47" s="2490">
        <v>729</v>
      </c>
      <c r="B47" s="1082" t="s">
        <v>170</v>
      </c>
      <c r="C47" s="1081">
        <v>1455</v>
      </c>
      <c r="D47" s="1079">
        <v>3113</v>
      </c>
      <c r="E47" s="1083">
        <v>2122</v>
      </c>
      <c r="F47" s="3520" t="s">
        <v>1529</v>
      </c>
      <c r="G47" s="3521"/>
      <c r="H47" s="2596">
        <v>742</v>
      </c>
    </row>
    <row r="48" spans="1:8" s="1067" customFormat="1" ht="25.5" customHeight="1" x14ac:dyDescent="0.25">
      <c r="A48" s="2490">
        <v>113</v>
      </c>
      <c r="B48" s="1077" t="s">
        <v>170</v>
      </c>
      <c r="C48" s="1078">
        <v>1456</v>
      </c>
      <c r="D48" s="1079">
        <v>3113</v>
      </c>
      <c r="E48" s="1080">
        <v>2122</v>
      </c>
      <c r="F48" s="3514" t="s">
        <v>1530</v>
      </c>
      <c r="G48" s="3515"/>
      <c r="H48" s="2596">
        <v>112.7</v>
      </c>
    </row>
    <row r="49" spans="1:8" s="1067" customFormat="1" ht="25.5" customHeight="1" x14ac:dyDescent="0.25">
      <c r="A49" s="2491">
        <v>0</v>
      </c>
      <c r="B49" s="1077" t="s">
        <v>170</v>
      </c>
      <c r="C49" s="1078">
        <v>1457</v>
      </c>
      <c r="D49" s="1079">
        <v>3113</v>
      </c>
      <c r="E49" s="1080">
        <v>2122</v>
      </c>
      <c r="F49" s="3514" t="s">
        <v>1531</v>
      </c>
      <c r="G49" s="3515"/>
      <c r="H49" s="2887">
        <v>0</v>
      </c>
    </row>
    <row r="50" spans="1:8" s="1067" customFormat="1" ht="25.5" customHeight="1" x14ac:dyDescent="0.25">
      <c r="A50" s="2491">
        <v>0</v>
      </c>
      <c r="B50" s="1077" t="s">
        <v>170</v>
      </c>
      <c r="C50" s="1078">
        <v>1459</v>
      </c>
      <c r="D50" s="1079">
        <v>3114</v>
      </c>
      <c r="E50" s="1080">
        <v>2122</v>
      </c>
      <c r="F50" s="3514" t="s">
        <v>1532</v>
      </c>
      <c r="G50" s="3515"/>
      <c r="H50" s="2887">
        <v>0</v>
      </c>
    </row>
    <row r="51" spans="1:8" s="1067" customFormat="1" ht="25.5" customHeight="1" x14ac:dyDescent="0.25">
      <c r="A51" s="2491">
        <v>0</v>
      </c>
      <c r="B51" s="1077" t="s">
        <v>170</v>
      </c>
      <c r="C51" s="1078">
        <v>1460</v>
      </c>
      <c r="D51" s="1079">
        <v>3114</v>
      </c>
      <c r="E51" s="1080">
        <v>2122</v>
      </c>
      <c r="F51" s="3514" t="s">
        <v>1533</v>
      </c>
      <c r="G51" s="3515"/>
      <c r="H51" s="2887">
        <v>0</v>
      </c>
    </row>
    <row r="52" spans="1:8" s="1067" customFormat="1" ht="25.5" customHeight="1" x14ac:dyDescent="0.25">
      <c r="A52" s="2490">
        <v>33</v>
      </c>
      <c r="B52" s="1077" t="s">
        <v>170</v>
      </c>
      <c r="C52" s="1078">
        <v>1462</v>
      </c>
      <c r="D52" s="1079">
        <v>3113</v>
      </c>
      <c r="E52" s="1080">
        <v>2122</v>
      </c>
      <c r="F52" s="3514" t="s">
        <v>1534</v>
      </c>
      <c r="G52" s="3515"/>
      <c r="H52" s="2596">
        <v>33</v>
      </c>
    </row>
    <row r="53" spans="1:8" s="1067" customFormat="1" x14ac:dyDescent="0.25">
      <c r="A53" s="2491">
        <v>0</v>
      </c>
      <c r="B53" s="1077" t="s">
        <v>170</v>
      </c>
      <c r="C53" s="1078">
        <v>1463</v>
      </c>
      <c r="D53" s="1079">
        <v>3113</v>
      </c>
      <c r="E53" s="1080">
        <v>2122</v>
      </c>
      <c r="F53" s="3514" t="s">
        <v>1535</v>
      </c>
      <c r="G53" s="3515"/>
      <c r="H53" s="2887">
        <v>0</v>
      </c>
    </row>
    <row r="54" spans="1:8" s="1067" customFormat="1" ht="25.5" customHeight="1" x14ac:dyDescent="0.25">
      <c r="A54" s="2491">
        <v>0</v>
      </c>
      <c r="B54" s="1077" t="s">
        <v>170</v>
      </c>
      <c r="C54" s="1078">
        <v>1468</v>
      </c>
      <c r="D54" s="1079">
        <v>3113</v>
      </c>
      <c r="E54" s="1080">
        <v>2122</v>
      </c>
      <c r="F54" s="3514" t="s">
        <v>1536</v>
      </c>
      <c r="G54" s="3515"/>
      <c r="H54" s="2887">
        <v>0</v>
      </c>
    </row>
    <row r="55" spans="1:8" s="1067" customFormat="1" ht="12.75" customHeight="1" x14ac:dyDescent="0.25">
      <c r="A55" s="2490">
        <v>22</v>
      </c>
      <c r="B55" s="1077" t="s">
        <v>170</v>
      </c>
      <c r="C55" s="1078">
        <v>1469</v>
      </c>
      <c r="D55" s="1079">
        <v>3114</v>
      </c>
      <c r="E55" s="1080">
        <v>2122</v>
      </c>
      <c r="F55" s="3520" t="s">
        <v>1537</v>
      </c>
      <c r="G55" s="3521"/>
      <c r="H55" s="2596">
        <v>50</v>
      </c>
    </row>
    <row r="56" spans="1:8" s="1067" customFormat="1" x14ac:dyDescent="0.25">
      <c r="A56" s="2490">
        <v>25</v>
      </c>
      <c r="B56" s="1077" t="s">
        <v>170</v>
      </c>
      <c r="C56" s="1078">
        <v>1470</v>
      </c>
      <c r="D56" s="1079">
        <v>3133</v>
      </c>
      <c r="E56" s="1080">
        <v>2122</v>
      </c>
      <c r="F56" s="3518" t="s">
        <v>1538</v>
      </c>
      <c r="G56" s="3519"/>
      <c r="H56" s="2596">
        <v>24.8</v>
      </c>
    </row>
    <row r="57" spans="1:8" s="1067" customFormat="1" ht="12" customHeight="1" x14ac:dyDescent="0.25">
      <c r="A57" s="2490">
        <v>581</v>
      </c>
      <c r="B57" s="1077" t="s">
        <v>170</v>
      </c>
      <c r="C57" s="1078">
        <v>1471</v>
      </c>
      <c r="D57" s="1079">
        <v>3133</v>
      </c>
      <c r="E57" s="1080">
        <v>2122</v>
      </c>
      <c r="F57" s="3514" t="s">
        <v>1539</v>
      </c>
      <c r="G57" s="3515"/>
      <c r="H57" s="2596">
        <v>581</v>
      </c>
    </row>
    <row r="58" spans="1:8" s="1067" customFormat="1" ht="25.5" customHeight="1" x14ac:dyDescent="0.25">
      <c r="A58" s="2490">
        <v>93</v>
      </c>
      <c r="B58" s="1077" t="s">
        <v>170</v>
      </c>
      <c r="C58" s="1078">
        <v>1472</v>
      </c>
      <c r="D58" s="1079">
        <v>3133</v>
      </c>
      <c r="E58" s="1080">
        <v>2122</v>
      </c>
      <c r="F58" s="3514" t="s">
        <v>1540</v>
      </c>
      <c r="G58" s="3515"/>
      <c r="H58" s="2596">
        <v>92.4</v>
      </c>
    </row>
    <row r="59" spans="1:8" s="1067" customFormat="1" x14ac:dyDescent="0.25">
      <c r="A59" s="2490">
        <v>50</v>
      </c>
      <c r="B59" s="1077" t="s">
        <v>170</v>
      </c>
      <c r="C59" s="1078">
        <v>1473</v>
      </c>
      <c r="D59" s="1079">
        <v>3133</v>
      </c>
      <c r="E59" s="1080">
        <v>2122</v>
      </c>
      <c r="F59" s="3518" t="s">
        <v>1541</v>
      </c>
      <c r="G59" s="3519"/>
      <c r="H59" s="2596">
        <v>49.2</v>
      </c>
    </row>
    <row r="60" spans="1:8" s="1067" customFormat="1" x14ac:dyDescent="0.25">
      <c r="A60" s="2490">
        <v>58</v>
      </c>
      <c r="B60" s="1077" t="s">
        <v>170</v>
      </c>
      <c r="C60" s="1078">
        <v>1474</v>
      </c>
      <c r="D60" s="1079">
        <v>3133</v>
      </c>
      <c r="E60" s="1080">
        <v>2122</v>
      </c>
      <c r="F60" s="3518" t="s">
        <v>1542</v>
      </c>
      <c r="G60" s="3519"/>
      <c r="H60" s="2596">
        <v>54.5</v>
      </c>
    </row>
    <row r="61" spans="1:8" s="1067" customFormat="1" x14ac:dyDescent="0.25">
      <c r="A61" s="2490">
        <v>240</v>
      </c>
      <c r="B61" s="1077" t="s">
        <v>170</v>
      </c>
      <c r="C61" s="1078">
        <v>1475</v>
      </c>
      <c r="D61" s="1079">
        <v>3133</v>
      </c>
      <c r="E61" s="1080">
        <v>2122</v>
      </c>
      <c r="F61" s="3518" t="s">
        <v>1543</v>
      </c>
      <c r="G61" s="3519"/>
      <c r="H61" s="2596">
        <v>240</v>
      </c>
    </row>
    <row r="62" spans="1:8" s="1067" customFormat="1" x14ac:dyDescent="0.25">
      <c r="A62" s="2490">
        <v>20</v>
      </c>
      <c r="B62" s="1077" t="s">
        <v>170</v>
      </c>
      <c r="C62" s="1078">
        <v>1476</v>
      </c>
      <c r="D62" s="1079">
        <v>3133</v>
      </c>
      <c r="E62" s="1080">
        <v>2122</v>
      </c>
      <c r="F62" s="3518" t="s">
        <v>1544</v>
      </c>
      <c r="G62" s="3519"/>
      <c r="H62" s="2596">
        <v>20</v>
      </c>
    </row>
    <row r="63" spans="1:8" s="1067" customFormat="1" ht="25.5" customHeight="1" x14ac:dyDescent="0.25">
      <c r="A63" s="2493">
        <v>0</v>
      </c>
      <c r="B63" s="1077" t="s">
        <v>170</v>
      </c>
      <c r="C63" s="1078">
        <v>1491</v>
      </c>
      <c r="D63" s="2494">
        <v>3146</v>
      </c>
      <c r="E63" s="1080">
        <v>2122</v>
      </c>
      <c r="F63" s="3514" t="s">
        <v>1545</v>
      </c>
      <c r="G63" s="3515"/>
      <c r="H63" s="2887">
        <v>0</v>
      </c>
    </row>
    <row r="64" spans="1:8" s="1067" customFormat="1" ht="25.5" customHeight="1" x14ac:dyDescent="0.25">
      <c r="A64" s="2493">
        <v>0</v>
      </c>
      <c r="B64" s="1077" t="s">
        <v>170</v>
      </c>
      <c r="C64" s="1078">
        <v>1492</v>
      </c>
      <c r="D64" s="2494">
        <v>3146</v>
      </c>
      <c r="E64" s="1080">
        <v>2122</v>
      </c>
      <c r="F64" s="3514" t="s">
        <v>1546</v>
      </c>
      <c r="G64" s="3515"/>
      <c r="H64" s="2887">
        <v>0</v>
      </c>
    </row>
    <row r="65" spans="1:8" s="1067" customFormat="1" ht="25.5" customHeight="1" x14ac:dyDescent="0.25">
      <c r="A65" s="2493">
        <v>0</v>
      </c>
      <c r="B65" s="1077" t="s">
        <v>170</v>
      </c>
      <c r="C65" s="1078">
        <v>1493</v>
      </c>
      <c r="D65" s="2494">
        <v>3146</v>
      </c>
      <c r="E65" s="1080">
        <v>2122</v>
      </c>
      <c r="F65" s="3514" t="s">
        <v>1547</v>
      </c>
      <c r="G65" s="3515"/>
      <c r="H65" s="2888">
        <v>0</v>
      </c>
    </row>
    <row r="66" spans="1:8" s="1067" customFormat="1" ht="25.5" customHeight="1" x14ac:dyDescent="0.25">
      <c r="A66" s="2493">
        <v>0</v>
      </c>
      <c r="B66" s="1077" t="s">
        <v>170</v>
      </c>
      <c r="C66" s="1078">
        <v>1494</v>
      </c>
      <c r="D66" s="2494">
        <v>3146</v>
      </c>
      <c r="E66" s="1080">
        <v>2122</v>
      </c>
      <c r="F66" s="3514" t="s">
        <v>1548</v>
      </c>
      <c r="G66" s="3515"/>
      <c r="H66" s="2888">
        <v>0</v>
      </c>
    </row>
    <row r="67" spans="1:8" s="1067" customFormat="1" ht="12.75" customHeight="1" x14ac:dyDescent="0.25">
      <c r="A67" s="2493">
        <v>0</v>
      </c>
      <c r="B67" s="1077" t="s">
        <v>170</v>
      </c>
      <c r="C67" s="1078">
        <v>1497</v>
      </c>
      <c r="D67" s="1078">
        <v>3149</v>
      </c>
      <c r="E67" s="1080">
        <v>2122</v>
      </c>
      <c r="F67" s="3514" t="s">
        <v>2148</v>
      </c>
      <c r="G67" s="3515"/>
      <c r="H67" s="2964">
        <v>878</v>
      </c>
    </row>
    <row r="68" spans="1:8" s="1067" customFormat="1" ht="25.5" customHeight="1" thickBot="1" x14ac:dyDescent="0.3">
      <c r="A68" s="2495">
        <v>0</v>
      </c>
      <c r="B68" s="2496" t="s">
        <v>170</v>
      </c>
      <c r="C68" s="2497">
        <v>1498</v>
      </c>
      <c r="D68" s="2498">
        <v>3146</v>
      </c>
      <c r="E68" s="2499">
        <v>2122</v>
      </c>
      <c r="F68" s="3516" t="s">
        <v>1549</v>
      </c>
      <c r="G68" s="3517"/>
      <c r="H68" s="2889">
        <v>0</v>
      </c>
    </row>
  </sheetData>
  <mergeCells count="64"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63:G63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65:G65"/>
    <mergeCell ref="F66:G66"/>
    <mergeCell ref="F68:G68"/>
    <mergeCell ref="F67:G67"/>
    <mergeCell ref="F64:G64"/>
  </mergeCells>
  <pageMargins left="0.62992125984251968" right="0.51181102362204722" top="0.59055118110236227" bottom="0.78740157480314965" header="0.51181102362204722" footer="0.51181102362204722"/>
  <pageSetup paperSize="9" scale="95" orientation="portrait" r:id="rId1"/>
  <headerFooter alignWithMargins="0"/>
  <rowBreaks count="1" manualBreakCount="1">
    <brk id="4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N147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8.7109375" style="1060" customWidth="1"/>
    <col min="2" max="2" width="3.5703125" style="1150" customWidth="1"/>
    <col min="3" max="3" width="10.7109375" style="1060" customWidth="1"/>
    <col min="4" max="4" width="45.140625" style="1060" customWidth="1"/>
    <col min="5" max="5" width="11.140625" style="1060" customWidth="1"/>
    <col min="6" max="6" width="10.85546875" style="1060" customWidth="1"/>
    <col min="7" max="7" width="10.140625" style="1060" customWidth="1"/>
    <col min="8" max="8" width="12.28515625" style="1150" customWidth="1"/>
    <col min="9" max="9" width="12.28515625" style="1060" customWidth="1"/>
    <col min="10" max="11" width="9.5703125" style="1060" bestFit="1" customWidth="1"/>
    <col min="12" max="16384" width="9.140625" style="1060"/>
  </cols>
  <sheetData>
    <row r="1" spans="1:12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95"/>
    </row>
    <row r="2" spans="1:12" ht="12.75" customHeight="1" x14ac:dyDescent="0.2"/>
    <row r="3" spans="1:12" s="4" customFormat="1" ht="15.75" x14ac:dyDescent="0.25">
      <c r="A3" s="3437" t="s">
        <v>147</v>
      </c>
      <c r="B3" s="3437"/>
      <c r="C3" s="3437"/>
      <c r="D3" s="3437"/>
      <c r="E3" s="3437"/>
      <c r="F3" s="3437"/>
      <c r="G3" s="3437"/>
      <c r="H3" s="3437"/>
      <c r="I3" s="96"/>
    </row>
    <row r="4" spans="1:12" s="4" customFormat="1" ht="9" customHeight="1" x14ac:dyDescent="0.25">
      <c r="B4" s="177"/>
      <c r="C4" s="177"/>
      <c r="D4" s="177"/>
      <c r="E4" s="177"/>
      <c r="F4" s="177"/>
      <c r="G4" s="177"/>
      <c r="H4" s="177"/>
    </row>
    <row r="5" spans="1:12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</row>
    <row r="6" spans="1:12" s="1151" customFormat="1" ht="12" thickBot="1" x14ac:dyDescent="0.3">
      <c r="B6" s="1152"/>
      <c r="C6" s="1152"/>
      <c r="D6" s="1152"/>
      <c r="E6" s="181" t="s">
        <v>110</v>
      </c>
      <c r="F6" s="181"/>
      <c r="G6" s="1153"/>
    </row>
    <row r="7" spans="1:12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  <c r="K7" s="1155"/>
      <c r="L7" s="1155"/>
    </row>
    <row r="8" spans="1:12" s="1151" customFormat="1" ht="12.75" customHeight="1" thickBot="1" x14ac:dyDescent="0.3">
      <c r="B8" s="2599"/>
      <c r="C8" s="3528"/>
      <c r="D8" s="3467"/>
      <c r="E8" s="3469"/>
      <c r="F8" s="91"/>
      <c r="H8" s="1156"/>
      <c r="I8" s="1156"/>
    </row>
    <row r="9" spans="1:12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SUM(E10:E16)</f>
        <v>187671.80200000003</v>
      </c>
      <c r="F9" s="187"/>
      <c r="H9" s="1156"/>
      <c r="I9" s="1156"/>
    </row>
    <row r="10" spans="1:12" s="1151" customFormat="1" ht="12.75" customHeight="1" x14ac:dyDescent="0.25">
      <c r="B10" s="183"/>
      <c r="C10" s="817" t="s">
        <v>456</v>
      </c>
      <c r="D10" s="818" t="s">
        <v>457</v>
      </c>
      <c r="E10" s="819">
        <f>F23</f>
        <v>3500</v>
      </c>
      <c r="F10" s="187"/>
      <c r="H10" s="1156"/>
      <c r="I10" s="1156"/>
    </row>
    <row r="11" spans="1:12" s="1157" customFormat="1" ht="12.75" customHeight="1" x14ac:dyDescent="0.25">
      <c r="B11" s="816"/>
      <c r="C11" s="823" t="s">
        <v>458</v>
      </c>
      <c r="D11" s="824" t="s">
        <v>459</v>
      </c>
      <c r="E11" s="825">
        <f>H42</f>
        <v>132966.80200000003</v>
      </c>
      <c r="F11" s="820"/>
      <c r="H11" s="1158"/>
      <c r="I11" s="1158"/>
      <c r="J11" s="1159"/>
      <c r="K11" s="1160"/>
    </row>
    <row r="12" spans="1:12" s="1157" customFormat="1" ht="12.75" customHeight="1" x14ac:dyDescent="0.25">
      <c r="B12" s="816"/>
      <c r="C12" s="827" t="s">
        <v>156</v>
      </c>
      <c r="D12" s="828" t="s">
        <v>157</v>
      </c>
      <c r="E12" s="825">
        <f>F69</f>
        <v>5225</v>
      </c>
      <c r="F12" s="820"/>
      <c r="G12" s="1161"/>
      <c r="H12" s="1158"/>
      <c r="I12" s="1158"/>
      <c r="J12" s="1159"/>
      <c r="K12" s="1160"/>
    </row>
    <row r="13" spans="1:12" s="1157" customFormat="1" ht="12.75" customHeight="1" x14ac:dyDescent="0.25">
      <c r="B13" s="816"/>
      <c r="C13" s="827" t="s">
        <v>158</v>
      </c>
      <c r="D13" s="828" t="s">
        <v>159</v>
      </c>
      <c r="E13" s="1162">
        <f>F104</f>
        <v>28980</v>
      </c>
      <c r="F13" s="820"/>
      <c r="H13" s="1158"/>
      <c r="I13" s="1158"/>
      <c r="J13" s="1159"/>
      <c r="K13" s="1160"/>
    </row>
    <row r="14" spans="1:12" s="1157" customFormat="1" ht="12.75" customHeight="1" x14ac:dyDescent="0.25">
      <c r="B14" s="816"/>
      <c r="C14" s="827" t="s">
        <v>160</v>
      </c>
      <c r="D14" s="828" t="s">
        <v>1919</v>
      </c>
      <c r="E14" s="1162">
        <f>F123</f>
        <v>16000</v>
      </c>
      <c r="F14" s="831"/>
      <c r="H14" s="1158"/>
      <c r="I14" s="1158"/>
      <c r="J14" s="1159"/>
      <c r="K14" s="1160"/>
    </row>
    <row r="15" spans="1:12" s="1157" customFormat="1" ht="12.75" customHeight="1" x14ac:dyDescent="0.25">
      <c r="B15" s="816"/>
      <c r="C15" s="827" t="s">
        <v>335</v>
      </c>
      <c r="D15" s="828" t="s">
        <v>1927</v>
      </c>
      <c r="E15" s="1162">
        <f>F136</f>
        <v>0</v>
      </c>
      <c r="F15" s="831"/>
      <c r="H15" s="1158"/>
      <c r="I15" s="1158"/>
      <c r="J15" s="1163"/>
      <c r="K15" s="1160"/>
    </row>
    <row r="16" spans="1:12" s="1157" customFormat="1" ht="12.75" customHeight="1" thickBot="1" x14ac:dyDescent="0.3">
      <c r="B16" s="816"/>
      <c r="C16" s="2718" t="s">
        <v>162</v>
      </c>
      <c r="D16" s="2719" t="s">
        <v>1921</v>
      </c>
      <c r="E16" s="2664">
        <f>F145</f>
        <v>1000</v>
      </c>
      <c r="F16" s="831"/>
      <c r="H16" s="1158"/>
      <c r="I16" s="1158"/>
      <c r="J16" s="1163"/>
      <c r="K16" s="1160"/>
    </row>
    <row r="17" spans="1:11" s="1084" customFormat="1" ht="12" customHeight="1" x14ac:dyDescent="0.25">
      <c r="B17" s="1164"/>
      <c r="H17" s="1165"/>
      <c r="I17" s="1166"/>
      <c r="J17" s="1164"/>
    </row>
    <row r="18" spans="1:11" s="1084" customFormat="1" ht="12" customHeight="1" x14ac:dyDescent="0.25">
      <c r="B18" s="1164"/>
      <c r="H18" s="1165"/>
      <c r="I18" s="1166"/>
      <c r="J18" s="1164"/>
    </row>
    <row r="19" spans="1:11" ht="18.75" customHeight="1" x14ac:dyDescent="0.25">
      <c r="B19" s="3529" t="s">
        <v>694</v>
      </c>
      <c r="C19" s="3529"/>
      <c r="D19" s="3529"/>
      <c r="E19" s="3529"/>
      <c r="F19" s="3529"/>
      <c r="G19" s="3529"/>
      <c r="H19" s="201"/>
    </row>
    <row r="20" spans="1:11" ht="12" customHeight="1" thickBot="1" x14ac:dyDescent="0.25">
      <c r="B20" s="1152"/>
      <c r="C20" s="1152"/>
      <c r="D20" s="1152"/>
      <c r="E20" s="181"/>
      <c r="F20" s="181"/>
      <c r="G20" s="181" t="s">
        <v>110</v>
      </c>
      <c r="H20" s="1153"/>
    </row>
    <row r="21" spans="1:11" ht="9.75" customHeight="1" x14ac:dyDescent="0.2">
      <c r="A21" s="3472" t="s">
        <v>1801</v>
      </c>
      <c r="B21" s="3527" t="s">
        <v>164</v>
      </c>
      <c r="C21" s="3530" t="s">
        <v>695</v>
      </c>
      <c r="D21" s="3466" t="s">
        <v>462</v>
      </c>
      <c r="E21" s="3478" t="s">
        <v>1804</v>
      </c>
      <c r="F21" s="3468" t="s">
        <v>1800</v>
      </c>
      <c r="G21" s="3512" t="s">
        <v>167</v>
      </c>
      <c r="H21" s="1060"/>
    </row>
    <row r="22" spans="1:11" ht="16.5" customHeight="1" thickBot="1" x14ac:dyDescent="0.25">
      <c r="A22" s="3473"/>
      <c r="B22" s="3528"/>
      <c r="C22" s="3531"/>
      <c r="D22" s="3467"/>
      <c r="E22" s="3479"/>
      <c r="F22" s="3507"/>
      <c r="G22" s="3513"/>
      <c r="H22" s="1060"/>
    </row>
    <row r="23" spans="1:11" s="1084" customFormat="1" ht="17.25" customHeight="1" thickBot="1" x14ac:dyDescent="0.3">
      <c r="A23" s="186">
        <f>A24</f>
        <v>5000</v>
      </c>
      <c r="B23" s="184" t="s">
        <v>2</v>
      </c>
      <c r="C23" s="583" t="s">
        <v>168</v>
      </c>
      <c r="D23" s="393" t="s">
        <v>169</v>
      </c>
      <c r="E23" s="186">
        <f>E24</f>
        <v>3500</v>
      </c>
      <c r="F23" s="186">
        <f>F24</f>
        <v>3500</v>
      </c>
      <c r="G23" s="1167" t="s">
        <v>6</v>
      </c>
    </row>
    <row r="24" spans="1:11" s="1084" customFormat="1" ht="12.75" customHeight="1" x14ac:dyDescent="0.25">
      <c r="A24" s="2227">
        <f>SUM(A25:A34)</f>
        <v>5000</v>
      </c>
      <c r="B24" s="1292" t="s">
        <v>6</v>
      </c>
      <c r="C24" s="1293" t="s">
        <v>6</v>
      </c>
      <c r="D24" s="1595" t="s">
        <v>463</v>
      </c>
      <c r="E24" s="2231">
        <f>SUM(E25:E35)</f>
        <v>3500</v>
      </c>
      <c r="F24" s="1169">
        <f>SUM(F25:F35)</f>
        <v>3500</v>
      </c>
      <c r="G24" s="1170"/>
      <c r="I24" s="1266"/>
      <c r="J24" s="1266"/>
      <c r="K24" s="1266"/>
    </row>
    <row r="25" spans="1:11" s="1084" customFormat="1" x14ac:dyDescent="0.25">
      <c r="A25" s="2229">
        <v>800</v>
      </c>
      <c r="B25" s="2726" t="s">
        <v>170</v>
      </c>
      <c r="C25" s="1106" t="s">
        <v>1990</v>
      </c>
      <c r="D25" s="940" t="s">
        <v>1980</v>
      </c>
      <c r="E25" s="1463"/>
      <c r="F25" s="1464">
        <v>0</v>
      </c>
      <c r="G25" s="1175"/>
      <c r="I25" s="1142"/>
      <c r="J25" s="1142"/>
      <c r="K25" s="1266"/>
    </row>
    <row r="26" spans="1:11" s="1084" customFormat="1" ht="22.5" x14ac:dyDescent="0.25">
      <c r="A26" s="2229">
        <v>295</v>
      </c>
      <c r="B26" s="1172" t="s">
        <v>170</v>
      </c>
      <c r="C26" s="1118" t="s">
        <v>1991</v>
      </c>
      <c r="D26" s="940" t="s">
        <v>1981</v>
      </c>
      <c r="E26" s="1241"/>
      <c r="F26" s="1242">
        <v>0</v>
      </c>
      <c r="G26" s="1177"/>
      <c r="I26" s="1142"/>
      <c r="J26" s="1142"/>
      <c r="K26" s="1266"/>
    </row>
    <row r="27" spans="1:11" s="1084" customFormat="1" ht="22.5" x14ac:dyDescent="0.25">
      <c r="A27" s="1176">
        <v>560</v>
      </c>
      <c r="B27" s="1172" t="s">
        <v>170</v>
      </c>
      <c r="C27" s="1118" t="s">
        <v>1992</v>
      </c>
      <c r="D27" s="940" t="s">
        <v>1982</v>
      </c>
      <c r="E27" s="1241"/>
      <c r="F27" s="1242">
        <v>0</v>
      </c>
      <c r="G27" s="1177"/>
      <c r="I27" s="1142"/>
      <c r="J27" s="1142"/>
      <c r="K27" s="1266"/>
    </row>
    <row r="28" spans="1:11" s="1084" customFormat="1" ht="22.5" x14ac:dyDescent="0.25">
      <c r="A28" s="1176">
        <v>415</v>
      </c>
      <c r="B28" s="1172" t="s">
        <v>170</v>
      </c>
      <c r="C28" s="1118" t="s">
        <v>1993</v>
      </c>
      <c r="D28" s="940" t="s">
        <v>1983</v>
      </c>
      <c r="E28" s="1241"/>
      <c r="F28" s="1242">
        <v>0</v>
      </c>
      <c r="G28" s="1177"/>
      <c r="I28" s="1142"/>
      <c r="J28" s="1142"/>
      <c r="K28" s="1266"/>
    </row>
    <row r="29" spans="1:11" s="1084" customFormat="1" ht="22.5" x14ac:dyDescent="0.25">
      <c r="A29" s="1176">
        <v>500</v>
      </c>
      <c r="B29" s="1172" t="s">
        <v>170</v>
      </c>
      <c r="C29" s="1118" t="s">
        <v>1994</v>
      </c>
      <c r="D29" s="940" t="s">
        <v>1984</v>
      </c>
      <c r="E29" s="1241"/>
      <c r="F29" s="1242">
        <v>0</v>
      </c>
      <c r="G29" s="1177"/>
      <c r="I29" s="1142"/>
      <c r="J29" s="1142"/>
      <c r="K29" s="1266"/>
    </row>
    <row r="30" spans="1:11" s="1084" customFormat="1" ht="22.5" x14ac:dyDescent="0.25">
      <c r="A30" s="1176">
        <v>500</v>
      </c>
      <c r="B30" s="1172" t="s">
        <v>170</v>
      </c>
      <c r="C30" s="1118" t="s">
        <v>1995</v>
      </c>
      <c r="D30" s="940" t="s">
        <v>1985</v>
      </c>
      <c r="E30" s="1241"/>
      <c r="F30" s="1242">
        <v>0</v>
      </c>
      <c r="G30" s="1177"/>
      <c r="I30" s="1142"/>
      <c r="J30" s="1142"/>
      <c r="K30" s="1266"/>
    </row>
    <row r="31" spans="1:11" s="1084" customFormat="1" ht="22.5" x14ac:dyDescent="0.25">
      <c r="A31" s="1176">
        <v>650</v>
      </c>
      <c r="B31" s="1172" t="s">
        <v>170</v>
      </c>
      <c r="C31" s="1118" t="s">
        <v>1996</v>
      </c>
      <c r="D31" s="940" t="s">
        <v>1986</v>
      </c>
      <c r="E31" s="1241"/>
      <c r="F31" s="1242">
        <v>0</v>
      </c>
      <c r="G31" s="1177"/>
      <c r="I31" s="1142"/>
      <c r="J31" s="1142"/>
      <c r="K31" s="1266"/>
    </row>
    <row r="32" spans="1:11" s="1084" customFormat="1" ht="22.5" x14ac:dyDescent="0.25">
      <c r="A32" s="1176">
        <v>300</v>
      </c>
      <c r="B32" s="1172" t="s">
        <v>170</v>
      </c>
      <c r="C32" s="1118" t="s">
        <v>1997</v>
      </c>
      <c r="D32" s="940" t="s">
        <v>1987</v>
      </c>
      <c r="E32" s="1241"/>
      <c r="F32" s="1242">
        <v>0</v>
      </c>
      <c r="G32" s="1177"/>
      <c r="I32" s="1142"/>
      <c r="J32" s="1142"/>
      <c r="K32" s="1266"/>
    </row>
    <row r="33" spans="1:12" s="1084" customFormat="1" ht="22.5" x14ac:dyDescent="0.25">
      <c r="A33" s="1176">
        <v>80</v>
      </c>
      <c r="B33" s="1172" t="s">
        <v>170</v>
      </c>
      <c r="C33" s="1118" t="s">
        <v>1998</v>
      </c>
      <c r="D33" s="940" t="s">
        <v>1988</v>
      </c>
      <c r="E33" s="1241"/>
      <c r="F33" s="1242">
        <v>0</v>
      </c>
      <c r="G33" s="1177"/>
      <c r="I33" s="1142"/>
      <c r="J33" s="1142"/>
      <c r="K33" s="1266"/>
    </row>
    <row r="34" spans="1:12" s="1084" customFormat="1" ht="22.5" x14ac:dyDescent="0.25">
      <c r="A34" s="1176">
        <v>900</v>
      </c>
      <c r="B34" s="1172" t="s">
        <v>170</v>
      </c>
      <c r="C34" s="1118" t="s">
        <v>1999</v>
      </c>
      <c r="D34" s="940" t="s">
        <v>1989</v>
      </c>
      <c r="E34" s="1241"/>
      <c r="F34" s="1242">
        <v>0</v>
      </c>
      <c r="G34" s="1177"/>
      <c r="I34" s="1142"/>
      <c r="J34" s="1142"/>
      <c r="K34" s="1266"/>
    </row>
    <row r="35" spans="1:12" s="1084" customFormat="1" ht="23.25" thickBot="1" x14ac:dyDescent="0.3">
      <c r="A35" s="1180">
        <v>0</v>
      </c>
      <c r="B35" s="2230" t="s">
        <v>170</v>
      </c>
      <c r="C35" s="3349" t="s">
        <v>2479</v>
      </c>
      <c r="D35" s="2232" t="s">
        <v>2000</v>
      </c>
      <c r="E35" s="1386">
        <v>3500</v>
      </c>
      <c r="F35" s="1290">
        <v>3500</v>
      </c>
      <c r="G35" s="1181"/>
      <c r="I35" s="2228"/>
      <c r="J35" s="2228"/>
      <c r="K35" s="1266"/>
    </row>
    <row r="36" spans="1:12" s="1187" customFormat="1" ht="13.5" customHeight="1" x14ac:dyDescent="0.25">
      <c r="A36" s="1182"/>
      <c r="B36" s="1183"/>
      <c r="C36" s="553"/>
      <c r="D36" s="1184"/>
      <c r="E36" s="1182"/>
      <c r="F36" s="1185"/>
      <c r="G36" s="1186"/>
    </row>
    <row r="37" spans="1:12" s="1084" customFormat="1" ht="14.25" customHeight="1" x14ac:dyDescent="0.25">
      <c r="B37" s="1164"/>
      <c r="H37" s="1164"/>
    </row>
    <row r="38" spans="1:12" ht="18.75" customHeight="1" x14ac:dyDescent="0.25">
      <c r="B38" s="3529" t="s">
        <v>696</v>
      </c>
      <c r="C38" s="3529"/>
      <c r="D38" s="3529"/>
      <c r="E38" s="3529"/>
      <c r="F38" s="3529"/>
      <c r="G38" s="3529"/>
      <c r="H38" s="1188"/>
      <c r="I38" s="1189"/>
    </row>
    <row r="39" spans="1:12" ht="12.75" customHeight="1" thickBot="1" x14ac:dyDescent="0.25">
      <c r="B39" s="1152"/>
      <c r="C39" s="1152"/>
      <c r="D39" s="1152"/>
      <c r="E39" s="1152"/>
      <c r="F39" s="1152"/>
      <c r="G39" s="1152"/>
      <c r="H39" s="181" t="s">
        <v>110</v>
      </c>
    </row>
    <row r="40" spans="1:12" ht="12.75" customHeight="1" x14ac:dyDescent="0.2">
      <c r="A40" s="3472" t="s">
        <v>1801</v>
      </c>
      <c r="B40" s="3482" t="s">
        <v>318</v>
      </c>
      <c r="C40" s="3484" t="s">
        <v>697</v>
      </c>
      <c r="D40" s="3466" t="s">
        <v>468</v>
      </c>
      <c r="E40" s="3510" t="s">
        <v>469</v>
      </c>
      <c r="F40" s="3510" t="s">
        <v>470</v>
      </c>
      <c r="G40" s="3478" t="s">
        <v>1804</v>
      </c>
      <c r="H40" s="3468" t="s">
        <v>1800</v>
      </c>
    </row>
    <row r="41" spans="1:12" ht="14.25" customHeight="1" thickBot="1" x14ac:dyDescent="0.25">
      <c r="A41" s="3473"/>
      <c r="B41" s="3498"/>
      <c r="C41" s="3493"/>
      <c r="D41" s="3467"/>
      <c r="E41" s="3511"/>
      <c r="F41" s="3511"/>
      <c r="G41" s="3479"/>
      <c r="H41" s="3507"/>
      <c r="K41" s="1102"/>
      <c r="L41" s="1102"/>
    </row>
    <row r="42" spans="1:12" ht="15" customHeight="1" thickBot="1" x14ac:dyDescent="0.25">
      <c r="A42" s="1190">
        <f>SUM(A43:A61)</f>
        <v>138663.16999999998</v>
      </c>
      <c r="B42" s="848" t="s">
        <v>2</v>
      </c>
      <c r="C42" s="849" t="s">
        <v>471</v>
      </c>
      <c r="D42" s="850" t="s">
        <v>169</v>
      </c>
      <c r="E42" s="1191">
        <f>SUM(E43:E61)</f>
        <v>121041.17100000002</v>
      </c>
      <c r="F42" s="1192">
        <f>SUM(F43:F61)</f>
        <v>11713.120999999999</v>
      </c>
      <c r="G42" s="1193">
        <f>SUM(G43:G62)</f>
        <v>132966.80200000003</v>
      </c>
      <c r="H42" s="1194">
        <f>SUM(H43:H62)</f>
        <v>132966.80200000003</v>
      </c>
      <c r="K42" s="1195"/>
      <c r="L42" s="1102"/>
    </row>
    <row r="43" spans="1:12" ht="13.5" customHeight="1" x14ac:dyDescent="0.2">
      <c r="A43" s="1196">
        <v>11635.199999999999</v>
      </c>
      <c r="B43" s="1197" t="s">
        <v>170</v>
      </c>
      <c r="C43" s="1198">
        <v>1501</v>
      </c>
      <c r="D43" s="1199" t="s">
        <v>698</v>
      </c>
      <c r="E43" s="1200">
        <v>10636.108</v>
      </c>
      <c r="F43" s="1201">
        <v>1568.4939999999999</v>
      </c>
      <c r="G43" s="1202">
        <f>E43+F43</f>
        <v>12204.602000000001</v>
      </c>
      <c r="H43" s="1203">
        <v>12204.602000000001</v>
      </c>
      <c r="I43" s="1204"/>
      <c r="J43" s="1204"/>
      <c r="K43" s="1205"/>
      <c r="L43" s="1102"/>
    </row>
    <row r="44" spans="1:12" ht="12.75" customHeight="1" x14ac:dyDescent="0.2">
      <c r="A44" s="1206">
        <v>7637.7599999999993</v>
      </c>
      <c r="B44" s="1207" t="s">
        <v>170</v>
      </c>
      <c r="C44" s="1208">
        <v>1502</v>
      </c>
      <c r="D44" s="1209" t="s">
        <v>699</v>
      </c>
      <c r="E44" s="1210">
        <v>7868.1030000000001</v>
      </c>
      <c r="F44" s="1211">
        <v>155.25299999999999</v>
      </c>
      <c r="G44" s="1212">
        <f t="shared" ref="G44:G62" si="0">E44+F44</f>
        <v>8023.3559999999998</v>
      </c>
      <c r="H44" s="1213">
        <v>8023.3559999999998</v>
      </c>
      <c r="J44" s="1204"/>
      <c r="K44" s="1205"/>
      <c r="L44" s="1102"/>
    </row>
    <row r="45" spans="1:12" ht="12.75" customHeight="1" x14ac:dyDescent="0.2">
      <c r="A45" s="1206">
        <v>3587.52</v>
      </c>
      <c r="B45" s="1207" t="s">
        <v>170</v>
      </c>
      <c r="C45" s="1208">
        <v>1504</v>
      </c>
      <c r="D45" s="1209" t="s">
        <v>700</v>
      </c>
      <c r="E45" s="1210">
        <v>3694.489</v>
      </c>
      <c r="F45" s="1214">
        <v>190.39699999999999</v>
      </c>
      <c r="G45" s="1212">
        <f t="shared" si="0"/>
        <v>3884.886</v>
      </c>
      <c r="H45" s="1213">
        <v>3884.886</v>
      </c>
      <c r="J45" s="1204"/>
      <c r="K45" s="1205"/>
      <c r="L45" s="1102"/>
    </row>
    <row r="46" spans="1:12" ht="12.75" customHeight="1" x14ac:dyDescent="0.2">
      <c r="A46" s="1206">
        <v>5275.2</v>
      </c>
      <c r="B46" s="1207" t="s">
        <v>170</v>
      </c>
      <c r="C46" s="1208">
        <v>1505</v>
      </c>
      <c r="D46" s="1209" t="s">
        <v>701</v>
      </c>
      <c r="E46" s="1210">
        <v>8904.2939999999999</v>
      </c>
      <c r="F46" s="1215">
        <v>649.16200000000003</v>
      </c>
      <c r="G46" s="1212">
        <f t="shared" si="0"/>
        <v>9553.4560000000001</v>
      </c>
      <c r="H46" s="1213">
        <v>9553.4560000000001</v>
      </c>
      <c r="J46" s="1204"/>
      <c r="K46" s="1205"/>
      <c r="L46" s="1102"/>
    </row>
    <row r="47" spans="1:12" ht="12.75" customHeight="1" x14ac:dyDescent="0.2">
      <c r="A47" s="1206">
        <v>3491.52</v>
      </c>
      <c r="B47" s="1207" t="s">
        <v>170</v>
      </c>
      <c r="C47" s="1208">
        <v>1507</v>
      </c>
      <c r="D47" s="1209" t="s">
        <v>702</v>
      </c>
      <c r="E47" s="1210">
        <v>3541.0909999999999</v>
      </c>
      <c r="F47" s="1211">
        <v>103.35599999999999</v>
      </c>
      <c r="G47" s="1212">
        <f t="shared" si="0"/>
        <v>3644.4470000000001</v>
      </c>
      <c r="H47" s="1213">
        <v>3644.4470000000001</v>
      </c>
      <c r="J47" s="1204"/>
      <c r="K47" s="1205"/>
      <c r="L47" s="1102"/>
    </row>
    <row r="48" spans="1:12" ht="12.75" customHeight="1" x14ac:dyDescent="0.2">
      <c r="A48" s="1206">
        <v>3361.92</v>
      </c>
      <c r="B48" s="1207" t="s">
        <v>170</v>
      </c>
      <c r="C48" s="1208">
        <v>1508</v>
      </c>
      <c r="D48" s="1209" t="s">
        <v>703</v>
      </c>
      <c r="E48" s="1210">
        <v>3231.8380000000002</v>
      </c>
      <c r="F48" s="1215">
        <v>230.94</v>
      </c>
      <c r="G48" s="1212">
        <f t="shared" si="0"/>
        <v>3462.7780000000002</v>
      </c>
      <c r="H48" s="1213">
        <v>3462.7780000000002</v>
      </c>
      <c r="J48" s="1204"/>
      <c r="K48" s="1205"/>
      <c r="L48" s="1102"/>
    </row>
    <row r="49" spans="1:12" ht="12.75" customHeight="1" x14ac:dyDescent="0.2">
      <c r="A49" s="1206">
        <v>5468.16</v>
      </c>
      <c r="B49" s="1207" t="s">
        <v>170</v>
      </c>
      <c r="C49" s="1208">
        <v>1509</v>
      </c>
      <c r="D49" s="1209" t="s">
        <v>704</v>
      </c>
      <c r="E49" s="1210">
        <v>5003.4380000000001</v>
      </c>
      <c r="F49" s="1215">
        <v>628.76700000000005</v>
      </c>
      <c r="G49" s="1212">
        <f t="shared" si="0"/>
        <v>5632.2049999999999</v>
      </c>
      <c r="H49" s="1213">
        <v>5632.2049999999999</v>
      </c>
      <c r="J49" s="1204"/>
      <c r="K49" s="1205"/>
      <c r="L49" s="1102"/>
    </row>
    <row r="50" spans="1:12" ht="12.75" customHeight="1" x14ac:dyDescent="0.2">
      <c r="A50" s="1206">
        <v>7093.44</v>
      </c>
      <c r="B50" s="1207" t="s">
        <v>170</v>
      </c>
      <c r="C50" s="1208">
        <v>1510</v>
      </c>
      <c r="D50" s="1209" t="s">
        <v>705</v>
      </c>
      <c r="E50" s="1210">
        <v>6189.81</v>
      </c>
      <c r="F50" s="1211">
        <v>1116.433</v>
      </c>
      <c r="G50" s="1212">
        <f t="shared" si="0"/>
        <v>7306.2430000000004</v>
      </c>
      <c r="H50" s="1213">
        <v>7306.2430000000004</v>
      </c>
      <c r="J50" s="1204"/>
      <c r="K50" s="1205"/>
      <c r="L50" s="1102"/>
    </row>
    <row r="51" spans="1:12" ht="12.75" customHeight="1" x14ac:dyDescent="0.2">
      <c r="A51" s="1206">
        <v>6226.5599999999995</v>
      </c>
      <c r="B51" s="1207" t="s">
        <v>170</v>
      </c>
      <c r="C51" s="1208">
        <v>1512</v>
      </c>
      <c r="D51" s="1209" t="s">
        <v>706</v>
      </c>
      <c r="E51" s="1210">
        <v>5743.4</v>
      </c>
      <c r="F51" s="1214">
        <v>670</v>
      </c>
      <c r="G51" s="1212">
        <f t="shared" si="0"/>
        <v>6413.4</v>
      </c>
      <c r="H51" s="1213">
        <v>6413.4</v>
      </c>
      <c r="J51" s="1204"/>
      <c r="K51" s="1205"/>
      <c r="L51" s="1102"/>
    </row>
    <row r="52" spans="1:12" ht="12.75" customHeight="1" x14ac:dyDescent="0.2">
      <c r="A52" s="1206">
        <v>8406.7199999999993</v>
      </c>
      <c r="B52" s="1207" t="s">
        <v>170</v>
      </c>
      <c r="C52" s="1208">
        <v>1513</v>
      </c>
      <c r="D52" s="1209" t="s">
        <v>707</v>
      </c>
      <c r="E52" s="1210">
        <v>6603.9219999999996</v>
      </c>
      <c r="F52" s="1214">
        <v>2055</v>
      </c>
      <c r="G52" s="1212">
        <f t="shared" si="0"/>
        <v>8658.9219999999987</v>
      </c>
      <c r="H52" s="1213">
        <v>8658.9219999999987</v>
      </c>
      <c r="J52" s="1204"/>
      <c r="K52" s="1205"/>
      <c r="L52" s="1102"/>
    </row>
    <row r="53" spans="1:12" ht="12.75" customHeight="1" x14ac:dyDescent="0.2">
      <c r="A53" s="1206">
        <v>6231.36</v>
      </c>
      <c r="B53" s="1207" t="s">
        <v>170</v>
      </c>
      <c r="C53" s="1208">
        <v>1514</v>
      </c>
      <c r="D53" s="1209" t="s">
        <v>708</v>
      </c>
      <c r="E53" s="1210">
        <v>206.26</v>
      </c>
      <c r="F53" s="1215">
        <v>0</v>
      </c>
      <c r="G53" s="1212">
        <f t="shared" si="0"/>
        <v>206.26</v>
      </c>
      <c r="H53" s="1213">
        <v>206.26</v>
      </c>
      <c r="J53" s="1204"/>
      <c r="K53" s="1205"/>
      <c r="L53" s="1102"/>
    </row>
    <row r="54" spans="1:12" ht="12.75" customHeight="1" x14ac:dyDescent="0.2">
      <c r="A54" s="1206">
        <v>5695.6799999999994</v>
      </c>
      <c r="B54" s="1207" t="s">
        <v>170</v>
      </c>
      <c r="C54" s="1208">
        <v>1515</v>
      </c>
      <c r="D54" s="1209" t="s">
        <v>709</v>
      </c>
      <c r="E54" s="1210">
        <v>5856.59</v>
      </c>
      <c r="F54" s="1215">
        <v>506</v>
      </c>
      <c r="G54" s="1212">
        <f t="shared" si="0"/>
        <v>6362.59</v>
      </c>
      <c r="H54" s="1213">
        <v>6362.59</v>
      </c>
      <c r="J54" s="1204"/>
      <c r="K54" s="1205"/>
      <c r="L54" s="1102"/>
    </row>
    <row r="55" spans="1:12" ht="12.75" customHeight="1" x14ac:dyDescent="0.2">
      <c r="A55" s="1206">
        <v>5472.96</v>
      </c>
      <c r="B55" s="1207" t="s">
        <v>170</v>
      </c>
      <c r="C55" s="1208">
        <v>1516</v>
      </c>
      <c r="D55" s="1209" t="s">
        <v>710</v>
      </c>
      <c r="E55" s="1210">
        <v>4358.3789999999999</v>
      </c>
      <c r="F55" s="1211">
        <v>1563.6210000000001</v>
      </c>
      <c r="G55" s="1212">
        <f t="shared" si="0"/>
        <v>5922</v>
      </c>
      <c r="H55" s="1213">
        <v>5922</v>
      </c>
      <c r="J55" s="1204"/>
      <c r="K55" s="1205"/>
      <c r="L55" s="1102"/>
    </row>
    <row r="56" spans="1:12" ht="12.75" customHeight="1" x14ac:dyDescent="0.2">
      <c r="A56" s="1206">
        <v>12121.73</v>
      </c>
      <c r="B56" s="1207" t="s">
        <v>170</v>
      </c>
      <c r="C56" s="1208">
        <v>1517</v>
      </c>
      <c r="D56" s="1209" t="s">
        <v>711</v>
      </c>
      <c r="E56" s="1210">
        <v>420.15600000000001</v>
      </c>
      <c r="F56" s="1214">
        <v>0</v>
      </c>
      <c r="G56" s="1212">
        <f t="shared" si="0"/>
        <v>420.15600000000001</v>
      </c>
      <c r="H56" s="1213">
        <v>420.15600000000001</v>
      </c>
      <c r="J56" s="1204"/>
      <c r="K56" s="1205"/>
      <c r="L56" s="1102"/>
    </row>
    <row r="57" spans="1:12" ht="12.75" customHeight="1" x14ac:dyDescent="0.2">
      <c r="A57" s="1206">
        <v>5153.28</v>
      </c>
      <c r="B57" s="1207" t="s">
        <v>170</v>
      </c>
      <c r="C57" s="1208">
        <v>1519</v>
      </c>
      <c r="D57" s="1209" t="s">
        <v>712</v>
      </c>
      <c r="E57" s="1210">
        <v>5500.9920000000002</v>
      </c>
      <c r="F57" s="1214">
        <v>113.64</v>
      </c>
      <c r="G57" s="1212">
        <f t="shared" si="0"/>
        <v>5614.6320000000005</v>
      </c>
      <c r="H57" s="1213">
        <v>5614.6320000000005</v>
      </c>
      <c r="J57" s="1204"/>
      <c r="K57" s="1205"/>
      <c r="L57" s="1102"/>
    </row>
    <row r="58" spans="1:12" ht="12.75" customHeight="1" x14ac:dyDescent="0.2">
      <c r="A58" s="1206">
        <v>3970.56</v>
      </c>
      <c r="B58" s="1207" t="s">
        <v>170</v>
      </c>
      <c r="C58" s="1208">
        <v>1520</v>
      </c>
      <c r="D58" s="1209" t="s">
        <v>713</v>
      </c>
      <c r="E58" s="1210">
        <v>3795.694</v>
      </c>
      <c r="F58" s="1215">
        <v>311.05799999999999</v>
      </c>
      <c r="G58" s="1212">
        <f t="shared" si="0"/>
        <v>4106.7520000000004</v>
      </c>
      <c r="H58" s="1213">
        <v>4106.7520000000004</v>
      </c>
      <c r="J58" s="1204"/>
      <c r="K58" s="1205"/>
      <c r="L58" s="1102"/>
    </row>
    <row r="59" spans="1:12" ht="12.75" customHeight="1" x14ac:dyDescent="0.2">
      <c r="A59" s="1206">
        <v>3718.08</v>
      </c>
      <c r="B59" s="1207" t="s">
        <v>170</v>
      </c>
      <c r="C59" s="1208">
        <v>1521</v>
      </c>
      <c r="D59" s="1209" t="s">
        <v>714</v>
      </c>
      <c r="E59" s="1210">
        <v>3340.6219999999998</v>
      </c>
      <c r="F59" s="1211">
        <v>489</v>
      </c>
      <c r="G59" s="1212">
        <f t="shared" si="0"/>
        <v>3829.6219999999998</v>
      </c>
      <c r="H59" s="1216">
        <v>3829.6219999999998</v>
      </c>
      <c r="J59" s="1204"/>
      <c r="K59" s="1205"/>
      <c r="L59" s="1102"/>
    </row>
    <row r="60" spans="1:12" ht="13.5" customHeight="1" x14ac:dyDescent="0.2">
      <c r="A60" s="1217">
        <v>4890.24</v>
      </c>
      <c r="B60" s="1218" t="s">
        <v>170</v>
      </c>
      <c r="C60" s="1219">
        <v>1522</v>
      </c>
      <c r="D60" s="1220" t="s">
        <v>715</v>
      </c>
      <c r="E60" s="1221">
        <v>4626.9470000000001</v>
      </c>
      <c r="F60" s="1222">
        <v>410</v>
      </c>
      <c r="G60" s="1212">
        <f t="shared" si="0"/>
        <v>5036.9470000000001</v>
      </c>
      <c r="H60" s="1223">
        <v>5036.9470000000001</v>
      </c>
      <c r="J60" s="1204"/>
      <c r="K60" s="1102"/>
      <c r="L60" s="1102"/>
    </row>
    <row r="61" spans="1:12" ht="13.5" customHeight="1" x14ac:dyDescent="0.2">
      <c r="A61" s="1217">
        <v>29225.279999999999</v>
      </c>
      <c r="B61" s="1207" t="s">
        <v>170</v>
      </c>
      <c r="C61" s="1208">
        <v>1523</v>
      </c>
      <c r="D61" s="3009" t="s">
        <v>716</v>
      </c>
      <c r="E61" s="1210">
        <v>31519.038</v>
      </c>
      <c r="F61" s="1215">
        <v>952</v>
      </c>
      <c r="G61" s="1212">
        <f t="shared" si="0"/>
        <v>32471.038</v>
      </c>
      <c r="H61" s="1213">
        <v>32471.038</v>
      </c>
      <c r="J61" s="1204"/>
      <c r="K61" s="1102"/>
      <c r="L61" s="1102"/>
    </row>
    <row r="62" spans="1:12" ht="13.5" customHeight="1" thickBot="1" x14ac:dyDescent="0.25">
      <c r="A62" s="2466">
        <v>0</v>
      </c>
      <c r="B62" s="3006" t="s">
        <v>170</v>
      </c>
      <c r="C62" s="3007">
        <v>13050000</v>
      </c>
      <c r="D62" s="3008" t="s">
        <v>2326</v>
      </c>
      <c r="E62" s="1225">
        <v>212.51</v>
      </c>
      <c r="F62" s="1226">
        <v>0</v>
      </c>
      <c r="G62" s="1227">
        <f t="shared" si="0"/>
        <v>212.51</v>
      </c>
      <c r="H62" s="1228">
        <v>212.51</v>
      </c>
      <c r="I62" s="1272"/>
      <c r="J62" s="2804"/>
      <c r="K62" s="1103"/>
      <c r="L62" s="1102"/>
    </row>
    <row r="63" spans="1:12" ht="13.5" customHeight="1" x14ac:dyDescent="0.2">
      <c r="A63" s="1821"/>
      <c r="B63" s="1183"/>
      <c r="C63" s="1183"/>
      <c r="D63" s="1184"/>
      <c r="E63" s="2802"/>
      <c r="F63" s="1230"/>
      <c r="G63" s="2803"/>
      <c r="H63" s="1232"/>
      <c r="I63" s="1272"/>
      <c r="J63" s="2804"/>
      <c r="K63" s="1103"/>
      <c r="L63" s="1102"/>
    </row>
    <row r="64" spans="1:12" ht="13.5" customHeight="1" x14ac:dyDescent="0.2">
      <c r="B64" s="1183"/>
      <c r="C64" s="1183"/>
      <c r="D64" s="1184"/>
      <c r="E64" s="1229"/>
      <c r="F64" s="1229"/>
      <c r="G64" s="1230"/>
      <c r="H64" s="1231"/>
      <c r="I64" s="1232"/>
      <c r="K64" s="1195"/>
      <c r="L64" s="1102"/>
    </row>
    <row r="65" spans="1:14" ht="18.75" customHeight="1" x14ac:dyDescent="0.25">
      <c r="B65" s="3529" t="s">
        <v>717</v>
      </c>
      <c r="C65" s="3529"/>
      <c r="D65" s="3529"/>
      <c r="E65" s="3529"/>
      <c r="F65" s="3529"/>
      <c r="G65" s="3529"/>
      <c r="H65" s="700"/>
      <c r="K65" s="1102"/>
      <c r="L65" s="1102"/>
    </row>
    <row r="66" spans="1:14" ht="12" thickBot="1" x14ac:dyDescent="0.25">
      <c r="B66" s="1152"/>
      <c r="C66" s="1152"/>
      <c r="D66" s="1152"/>
      <c r="E66" s="288"/>
      <c r="F66" s="288"/>
      <c r="G66" s="182" t="s">
        <v>110</v>
      </c>
      <c r="H66" s="1233"/>
    </row>
    <row r="67" spans="1:14" ht="9.75" customHeight="1" x14ac:dyDescent="0.2">
      <c r="A67" s="3472" t="s">
        <v>1801</v>
      </c>
      <c r="B67" s="3482" t="s">
        <v>318</v>
      </c>
      <c r="C67" s="3484" t="s">
        <v>718</v>
      </c>
      <c r="D67" s="3476" t="s">
        <v>200</v>
      </c>
      <c r="E67" s="3478" t="s">
        <v>1804</v>
      </c>
      <c r="F67" s="3468" t="s">
        <v>1800</v>
      </c>
      <c r="G67" s="3532" t="s">
        <v>167</v>
      </c>
      <c r="H67" s="1060"/>
    </row>
    <row r="68" spans="1:14" ht="21.75" customHeight="1" thickBot="1" x14ac:dyDescent="0.25">
      <c r="A68" s="3473"/>
      <c r="B68" s="3498"/>
      <c r="C68" s="3493"/>
      <c r="D68" s="3477"/>
      <c r="E68" s="3479"/>
      <c r="F68" s="3507"/>
      <c r="G68" s="3533"/>
      <c r="H68" s="1060"/>
      <c r="I68" s="1102"/>
      <c r="J68" s="1102"/>
      <c r="K68" s="1102"/>
    </row>
    <row r="69" spans="1:14" ht="15" customHeight="1" thickBot="1" x14ac:dyDescent="0.25">
      <c r="A69" s="231">
        <f>A70+A72+A78+A80+A88+A90+A94+A96+A86</f>
        <v>9755</v>
      </c>
      <c r="B69" s="184" t="s">
        <v>2</v>
      </c>
      <c r="C69" s="583" t="s">
        <v>168</v>
      </c>
      <c r="D69" s="185" t="s">
        <v>169</v>
      </c>
      <c r="E69" s="186">
        <f>E70+E72+E78+E80+E88+E90+E94+E96+E86</f>
        <v>5225</v>
      </c>
      <c r="F69" s="1291">
        <f>F70+F72+F78+F80+F88+F90+F94+F96+F86</f>
        <v>5225</v>
      </c>
      <c r="G69" s="1167" t="s">
        <v>6</v>
      </c>
      <c r="H69" s="1060"/>
      <c r="I69" s="1102"/>
      <c r="J69" s="1102"/>
      <c r="K69" s="1102"/>
    </row>
    <row r="70" spans="1:14" x14ac:dyDescent="0.2">
      <c r="A70" s="1234">
        <f>A71</f>
        <v>70</v>
      </c>
      <c r="B70" s="990" t="s">
        <v>170</v>
      </c>
      <c r="C70" s="1235" t="s">
        <v>6</v>
      </c>
      <c r="D70" s="1236" t="s">
        <v>719</v>
      </c>
      <c r="E70" s="1237">
        <f>E71</f>
        <v>70</v>
      </c>
      <c r="F70" s="1596">
        <f>F71</f>
        <v>70</v>
      </c>
      <c r="G70" s="492"/>
      <c r="H70" s="1060"/>
      <c r="I70" s="1238"/>
      <c r="J70" s="1239"/>
      <c r="K70" s="1102"/>
    </row>
    <row r="71" spans="1:14" x14ac:dyDescent="0.2">
      <c r="A71" s="1176">
        <v>70</v>
      </c>
      <c r="B71" s="835" t="s">
        <v>179</v>
      </c>
      <c r="C71" s="1240" t="s">
        <v>2001</v>
      </c>
      <c r="D71" s="1052" t="s">
        <v>720</v>
      </c>
      <c r="E71" s="1241">
        <v>70</v>
      </c>
      <c r="F71" s="2171">
        <v>70</v>
      </c>
      <c r="G71" s="1243"/>
      <c r="H71" s="1060"/>
      <c r="I71" s="1244"/>
      <c r="J71" s="1102"/>
      <c r="K71" s="1102"/>
    </row>
    <row r="72" spans="1:14" x14ac:dyDescent="0.2">
      <c r="A72" s="1252">
        <f>SUM(A73:A77)</f>
        <v>925</v>
      </c>
      <c r="B72" s="834" t="s">
        <v>170</v>
      </c>
      <c r="C72" s="1253" t="s">
        <v>6</v>
      </c>
      <c r="D72" s="2237" t="s">
        <v>721</v>
      </c>
      <c r="E72" s="1815">
        <f>SUM(E73:E77)</f>
        <v>1055</v>
      </c>
      <c r="F72" s="2245">
        <f>SUM(F73:F77)</f>
        <v>1055</v>
      </c>
      <c r="G72" s="513"/>
      <c r="H72" s="1060"/>
      <c r="I72" s="1238"/>
      <c r="J72" s="1102"/>
      <c r="K72" s="1102"/>
    </row>
    <row r="73" spans="1:14" x14ac:dyDescent="0.2">
      <c r="A73" s="1176">
        <v>115</v>
      </c>
      <c r="B73" s="835" t="s">
        <v>179</v>
      </c>
      <c r="C73" s="1240" t="s">
        <v>2002</v>
      </c>
      <c r="D73" s="1052" t="s">
        <v>722</v>
      </c>
      <c r="E73" s="1241">
        <v>115</v>
      </c>
      <c r="F73" s="2171">
        <v>115</v>
      </c>
      <c r="G73" s="1243"/>
      <c r="H73" s="1060"/>
      <c r="I73" s="1244"/>
      <c r="J73" s="1102"/>
      <c r="K73" s="1102"/>
    </row>
    <row r="74" spans="1:14" x14ac:dyDescent="0.2">
      <c r="A74" s="1176">
        <v>130</v>
      </c>
      <c r="B74" s="835" t="s">
        <v>179</v>
      </c>
      <c r="C74" s="1240" t="s">
        <v>2003</v>
      </c>
      <c r="D74" s="1052" t="s">
        <v>723</v>
      </c>
      <c r="E74" s="1241">
        <v>130</v>
      </c>
      <c r="F74" s="2171">
        <v>130</v>
      </c>
      <c r="G74" s="513"/>
      <c r="H74" s="1060"/>
      <c r="I74" s="1244"/>
      <c r="J74" s="1102"/>
      <c r="K74" s="1102"/>
    </row>
    <row r="75" spans="1:14" x14ac:dyDescent="0.2">
      <c r="A75" s="1176">
        <v>40</v>
      </c>
      <c r="B75" s="835" t="s">
        <v>179</v>
      </c>
      <c r="C75" s="1240" t="s">
        <v>2004</v>
      </c>
      <c r="D75" s="1052" t="s">
        <v>724</v>
      </c>
      <c r="E75" s="1241">
        <v>40</v>
      </c>
      <c r="F75" s="2171">
        <v>40</v>
      </c>
      <c r="G75" s="513"/>
      <c r="H75" s="1060"/>
      <c r="I75" s="1244"/>
      <c r="J75" s="1102"/>
      <c r="K75" s="1102"/>
    </row>
    <row r="76" spans="1:14" ht="22.5" x14ac:dyDescent="0.2">
      <c r="A76" s="1176">
        <v>440</v>
      </c>
      <c r="B76" s="835" t="s">
        <v>179</v>
      </c>
      <c r="C76" s="1240" t="s">
        <v>2005</v>
      </c>
      <c r="D76" s="607" t="s">
        <v>2337</v>
      </c>
      <c r="E76" s="1241">
        <v>520</v>
      </c>
      <c r="F76" s="2171">
        <v>520</v>
      </c>
      <c r="G76" s="384"/>
      <c r="H76" s="1060"/>
    </row>
    <row r="77" spans="1:14" x14ac:dyDescent="0.2">
      <c r="A77" s="1176">
        <v>200</v>
      </c>
      <c r="B77" s="574" t="s">
        <v>179</v>
      </c>
      <c r="C77" s="540" t="s">
        <v>2006</v>
      </c>
      <c r="D77" s="1250" t="s">
        <v>725</v>
      </c>
      <c r="E77" s="1241">
        <v>250</v>
      </c>
      <c r="F77" s="2171">
        <v>250</v>
      </c>
      <c r="G77" s="1243"/>
      <c r="H77" s="1060"/>
    </row>
    <row r="78" spans="1:14" ht="15.75" customHeight="1" x14ac:dyDescent="0.2">
      <c r="A78" s="1245">
        <f>A79</f>
        <v>80</v>
      </c>
      <c r="B78" s="1246" t="s">
        <v>170</v>
      </c>
      <c r="C78" s="1247" t="s">
        <v>6</v>
      </c>
      <c r="D78" s="1251" t="s">
        <v>726</v>
      </c>
      <c r="E78" s="1249">
        <f>E79</f>
        <v>100</v>
      </c>
      <c r="F78" s="2244">
        <f>F79</f>
        <v>100</v>
      </c>
      <c r="G78" s="513"/>
      <c r="H78" s="1060"/>
    </row>
    <row r="79" spans="1:14" x14ac:dyDescent="0.2">
      <c r="A79" s="1176">
        <v>80</v>
      </c>
      <c r="B79" s="835" t="s">
        <v>179</v>
      </c>
      <c r="C79" s="1240" t="s">
        <v>2007</v>
      </c>
      <c r="D79" s="1052" t="s">
        <v>726</v>
      </c>
      <c r="E79" s="1241">
        <v>100</v>
      </c>
      <c r="F79" s="2171">
        <v>100</v>
      </c>
      <c r="G79" s="1243"/>
      <c r="H79" s="1060"/>
    </row>
    <row r="80" spans="1:14" x14ac:dyDescent="0.2">
      <c r="A80" s="1252">
        <f>SUM(A81:A85)</f>
        <v>1250</v>
      </c>
      <c r="B80" s="834" t="s">
        <v>170</v>
      </c>
      <c r="C80" s="1253" t="s">
        <v>6</v>
      </c>
      <c r="D80" s="2237" t="s">
        <v>727</v>
      </c>
      <c r="E80" s="1815">
        <f>SUM(E81:E85)</f>
        <v>850</v>
      </c>
      <c r="F80" s="2245">
        <f>SUM(F81:F85)</f>
        <v>850</v>
      </c>
      <c r="G80" s="513"/>
      <c r="H80" s="1060"/>
      <c r="L80" s="1102"/>
      <c r="M80" s="1102"/>
      <c r="N80" s="1102"/>
    </row>
    <row r="81" spans="1:14" x14ac:dyDescent="0.2">
      <c r="A81" s="1176">
        <v>350</v>
      </c>
      <c r="B81" s="835" t="s">
        <v>179</v>
      </c>
      <c r="C81" s="1240" t="s">
        <v>2008</v>
      </c>
      <c r="D81" s="1052" t="s">
        <v>728</v>
      </c>
      <c r="E81" s="1241">
        <v>350</v>
      </c>
      <c r="F81" s="2171">
        <v>250</v>
      </c>
      <c r="G81" s="361"/>
      <c r="H81" s="1060"/>
      <c r="L81" s="1102"/>
      <c r="M81" s="1102"/>
      <c r="N81" s="1102"/>
    </row>
    <row r="82" spans="1:14" x14ac:dyDescent="0.2">
      <c r="A82" s="1176">
        <v>100</v>
      </c>
      <c r="B82" s="574" t="s">
        <v>179</v>
      </c>
      <c r="C82" s="540" t="s">
        <v>2009</v>
      </c>
      <c r="D82" s="1250" t="s">
        <v>729</v>
      </c>
      <c r="E82" s="1241"/>
      <c r="F82" s="2171"/>
      <c r="G82" s="361"/>
      <c r="H82" s="1060"/>
      <c r="L82" s="1102"/>
      <c r="M82" s="1102"/>
      <c r="N82" s="1102"/>
    </row>
    <row r="83" spans="1:14" x14ac:dyDescent="0.2">
      <c r="A83" s="1176">
        <v>700</v>
      </c>
      <c r="B83" s="574" t="s">
        <v>179</v>
      </c>
      <c r="C83" s="540" t="s">
        <v>2010</v>
      </c>
      <c r="D83" s="1250" t="s">
        <v>2336</v>
      </c>
      <c r="E83" s="1241">
        <v>400</v>
      </c>
      <c r="F83" s="2171">
        <v>400</v>
      </c>
      <c r="G83" s="361"/>
      <c r="H83" s="1060"/>
      <c r="L83" s="1102"/>
      <c r="M83" s="1102"/>
      <c r="N83" s="1102"/>
    </row>
    <row r="84" spans="1:14" x14ac:dyDescent="0.2">
      <c r="A84" s="1176">
        <v>0</v>
      </c>
      <c r="B84" s="574" t="s">
        <v>179</v>
      </c>
      <c r="C84" s="540" t="s">
        <v>2334</v>
      </c>
      <c r="D84" s="1250" t="s">
        <v>2335</v>
      </c>
      <c r="E84" s="1241">
        <v>0</v>
      </c>
      <c r="F84" s="2171">
        <v>100</v>
      </c>
      <c r="G84" s="361"/>
      <c r="H84" s="1060"/>
      <c r="L84" s="1102"/>
      <c r="M84" s="1102"/>
      <c r="N84" s="1102"/>
    </row>
    <row r="85" spans="1:14" x14ac:dyDescent="0.2">
      <c r="A85" s="1176">
        <v>100</v>
      </c>
      <c r="B85" s="574" t="s">
        <v>179</v>
      </c>
      <c r="C85" s="540" t="s">
        <v>2012</v>
      </c>
      <c r="D85" s="1250" t="s">
        <v>2011</v>
      </c>
      <c r="E85" s="1241">
        <v>100</v>
      </c>
      <c r="F85" s="2171">
        <v>100</v>
      </c>
      <c r="G85" s="361"/>
      <c r="H85" s="1060"/>
      <c r="L85" s="1102"/>
      <c r="M85" s="1102"/>
      <c r="N85" s="1102"/>
    </row>
    <row r="86" spans="1:14" s="1084" customFormat="1" ht="22.5" x14ac:dyDescent="0.2">
      <c r="A86" s="2240">
        <v>6500</v>
      </c>
      <c r="B86" s="2233" t="s">
        <v>170</v>
      </c>
      <c r="C86" s="2234" t="s">
        <v>6</v>
      </c>
      <c r="D86" s="2242" t="s">
        <v>1324</v>
      </c>
      <c r="E86" s="2248">
        <f>E87</f>
        <v>2000</v>
      </c>
      <c r="F86" s="3014">
        <f>F87</f>
        <v>2000</v>
      </c>
      <c r="G86" s="2235"/>
      <c r="H86" s="1269"/>
      <c r="I86" s="1060"/>
      <c r="J86" s="1060"/>
      <c r="K86" s="1060"/>
    </row>
    <row r="87" spans="1:14" s="1084" customFormat="1" ht="22.5" x14ac:dyDescent="0.2">
      <c r="A87" s="2243">
        <v>6500</v>
      </c>
      <c r="B87" s="2249" t="s">
        <v>179</v>
      </c>
      <c r="C87" s="2236" t="s">
        <v>2013</v>
      </c>
      <c r="D87" s="2238" t="s">
        <v>2333</v>
      </c>
      <c r="E87" s="2250">
        <v>2000</v>
      </c>
      <c r="F87" s="2171">
        <v>2000</v>
      </c>
      <c r="G87" s="2241"/>
      <c r="H87" s="1269"/>
      <c r="I87" s="1060"/>
      <c r="J87" s="1060"/>
      <c r="K87" s="1060"/>
    </row>
    <row r="88" spans="1:14" x14ac:dyDescent="0.2">
      <c r="A88" s="1252">
        <f>SUM(A89:A89)</f>
        <v>200</v>
      </c>
      <c r="B88" s="834" t="s">
        <v>170</v>
      </c>
      <c r="C88" s="1253" t="s">
        <v>6</v>
      </c>
      <c r="D88" s="2237" t="s">
        <v>730</v>
      </c>
      <c r="E88" s="1815">
        <f>E89</f>
        <v>200</v>
      </c>
      <c r="F88" s="2245">
        <f>F89</f>
        <v>200</v>
      </c>
      <c r="G88" s="513"/>
      <c r="H88" s="1060"/>
      <c r="L88" s="1102"/>
      <c r="M88" s="1102"/>
      <c r="N88" s="1102"/>
    </row>
    <row r="89" spans="1:14" x14ac:dyDescent="0.2">
      <c r="A89" s="1176">
        <v>200</v>
      </c>
      <c r="B89" s="835" t="s">
        <v>179</v>
      </c>
      <c r="C89" s="1240" t="s">
        <v>2014</v>
      </c>
      <c r="D89" s="1250" t="s">
        <v>731</v>
      </c>
      <c r="E89" s="1241">
        <v>200</v>
      </c>
      <c r="F89" s="2171">
        <v>200</v>
      </c>
      <c r="G89" s="1255"/>
      <c r="H89" s="1060"/>
      <c r="L89" s="1102"/>
      <c r="M89" s="1102"/>
      <c r="N89" s="1102"/>
    </row>
    <row r="90" spans="1:14" x14ac:dyDescent="0.2">
      <c r="A90" s="1245">
        <f>A91+A92+A93</f>
        <v>550</v>
      </c>
      <c r="B90" s="1246" t="s">
        <v>170</v>
      </c>
      <c r="C90" s="1247" t="s">
        <v>6</v>
      </c>
      <c r="D90" s="1248" t="s">
        <v>732</v>
      </c>
      <c r="E90" s="1249">
        <f>E91+E92+E93</f>
        <v>750</v>
      </c>
      <c r="F90" s="2244">
        <f>F91+F92+F93</f>
        <v>750</v>
      </c>
      <c r="G90" s="513"/>
      <c r="H90" s="1060"/>
      <c r="L90" s="1102"/>
      <c r="M90" s="1102"/>
      <c r="N90" s="1102"/>
    </row>
    <row r="91" spans="1:14" x14ac:dyDescent="0.2">
      <c r="A91" s="1176">
        <v>200</v>
      </c>
      <c r="B91" s="835" t="s">
        <v>179</v>
      </c>
      <c r="C91" s="1240" t="s">
        <v>2015</v>
      </c>
      <c r="D91" s="1052" t="s">
        <v>2332</v>
      </c>
      <c r="E91" s="1241">
        <v>200</v>
      </c>
      <c r="F91" s="2171">
        <v>200</v>
      </c>
      <c r="G91" s="1255"/>
      <c r="H91" s="1060"/>
      <c r="L91" s="1102"/>
      <c r="M91" s="1102"/>
      <c r="N91" s="1102"/>
    </row>
    <row r="92" spans="1:14" x14ac:dyDescent="0.2">
      <c r="A92" s="1176">
        <v>350</v>
      </c>
      <c r="B92" s="835" t="s">
        <v>179</v>
      </c>
      <c r="C92" s="1240" t="s">
        <v>2016</v>
      </c>
      <c r="D92" s="1052" t="s">
        <v>733</v>
      </c>
      <c r="E92" s="1241">
        <v>400</v>
      </c>
      <c r="F92" s="2171">
        <v>400</v>
      </c>
      <c r="G92" s="1255"/>
      <c r="H92" s="1060"/>
      <c r="L92" s="1102"/>
      <c r="M92" s="1102"/>
      <c r="N92" s="1102"/>
    </row>
    <row r="93" spans="1:14" ht="22.5" x14ac:dyDescent="0.2">
      <c r="A93" s="1176">
        <v>0</v>
      </c>
      <c r="B93" s="835" t="s">
        <v>179</v>
      </c>
      <c r="C93" s="3012" t="s">
        <v>2331</v>
      </c>
      <c r="D93" s="3013" t="s">
        <v>2019</v>
      </c>
      <c r="E93" s="1241">
        <v>150</v>
      </c>
      <c r="F93" s="2171">
        <v>150</v>
      </c>
      <c r="G93" s="1255"/>
      <c r="H93" s="1060"/>
      <c r="L93" s="1102"/>
      <c r="M93" s="1102"/>
      <c r="N93" s="1102"/>
    </row>
    <row r="94" spans="1:14" x14ac:dyDescent="0.2">
      <c r="A94" s="1245">
        <f>A95</f>
        <v>80</v>
      </c>
      <c r="B94" s="1246" t="s">
        <v>170</v>
      </c>
      <c r="C94" s="1247" t="s">
        <v>6</v>
      </c>
      <c r="D94" s="1248" t="s">
        <v>734</v>
      </c>
      <c r="E94" s="1249">
        <f>E95</f>
        <v>100</v>
      </c>
      <c r="F94" s="2244">
        <f>F95</f>
        <v>100</v>
      </c>
      <c r="G94" s="361"/>
      <c r="H94" s="1060"/>
      <c r="L94" s="1102"/>
      <c r="M94" s="1102"/>
      <c r="N94" s="1102"/>
    </row>
    <row r="95" spans="1:14" x14ac:dyDescent="0.2">
      <c r="A95" s="1179">
        <v>80</v>
      </c>
      <c r="B95" s="1256" t="s">
        <v>179</v>
      </c>
      <c r="C95" s="1257" t="s">
        <v>2017</v>
      </c>
      <c r="D95" s="2239" t="s">
        <v>2330</v>
      </c>
      <c r="E95" s="1375">
        <v>100</v>
      </c>
      <c r="F95" s="2246">
        <v>100</v>
      </c>
      <c r="G95" s="1259"/>
      <c r="H95" s="1060"/>
      <c r="L95" s="1102"/>
      <c r="M95" s="1102"/>
      <c r="N95" s="1102"/>
    </row>
    <row r="96" spans="1:14" s="1264" customFormat="1" x14ac:dyDescent="0.2">
      <c r="A96" s="1260">
        <f>A97</f>
        <v>100</v>
      </c>
      <c r="B96" s="1261" t="s">
        <v>170</v>
      </c>
      <c r="C96" s="1262" t="s">
        <v>6</v>
      </c>
      <c r="D96" s="1863" t="s">
        <v>736</v>
      </c>
      <c r="E96" s="2251">
        <f>E97</f>
        <v>100</v>
      </c>
      <c r="F96" s="2247">
        <f>F97</f>
        <v>100</v>
      </c>
      <c r="G96" s="1263"/>
      <c r="I96" s="1060"/>
      <c r="J96" s="1060"/>
      <c r="K96" s="1060"/>
      <c r="L96" s="1265"/>
      <c r="M96" s="1265"/>
      <c r="N96" s="1265"/>
    </row>
    <row r="97" spans="1:14" s="1084" customFormat="1" ht="12" thickBot="1" x14ac:dyDescent="0.25">
      <c r="A97" s="1180">
        <v>100</v>
      </c>
      <c r="B97" s="1287" t="s">
        <v>179</v>
      </c>
      <c r="C97" s="1288" t="s">
        <v>2018</v>
      </c>
      <c r="D97" s="2744" t="s">
        <v>2329</v>
      </c>
      <c r="E97" s="1386">
        <v>100</v>
      </c>
      <c r="F97" s="2745">
        <v>100</v>
      </c>
      <c r="G97" s="1508"/>
      <c r="I97" s="1060"/>
      <c r="J97" s="1060"/>
      <c r="K97" s="1060"/>
      <c r="L97" s="1266"/>
      <c r="M97" s="1266"/>
      <c r="N97" s="1266"/>
    </row>
    <row r="98" spans="1:14" ht="12.75" customHeight="1" x14ac:dyDescent="0.2"/>
    <row r="99" spans="1:14" s="1272" customFormat="1" ht="12.75" customHeight="1" x14ac:dyDescent="0.2">
      <c r="A99" s="1182"/>
      <c r="B99" s="1267"/>
      <c r="C99" s="1268"/>
      <c r="D99" s="1270"/>
      <c r="E99" s="1182"/>
      <c r="F99" s="1182"/>
      <c r="G99" s="1271"/>
    </row>
    <row r="100" spans="1:14" s="1084" customFormat="1" ht="18.75" customHeight="1" x14ac:dyDescent="0.25">
      <c r="B100" s="1188" t="s">
        <v>737</v>
      </c>
      <c r="C100" s="201"/>
      <c r="D100" s="201"/>
      <c r="E100" s="201"/>
      <c r="F100" s="201"/>
      <c r="G100" s="201"/>
      <c r="H100" s="700"/>
    </row>
    <row r="101" spans="1:14" ht="12" thickBot="1" x14ac:dyDescent="0.25">
      <c r="B101" s="1152"/>
      <c r="C101" s="1152"/>
      <c r="D101" s="1152"/>
      <c r="E101" s="288"/>
      <c r="F101" s="288"/>
      <c r="G101" s="182" t="s">
        <v>110</v>
      </c>
      <c r="H101" s="1233"/>
    </row>
    <row r="102" spans="1:14" ht="11.25" customHeight="1" x14ac:dyDescent="0.2">
      <c r="A102" s="3472" t="s">
        <v>1801</v>
      </c>
      <c r="B102" s="3482" t="s">
        <v>318</v>
      </c>
      <c r="C102" s="3484" t="s">
        <v>738</v>
      </c>
      <c r="D102" s="3466" t="s">
        <v>292</v>
      </c>
      <c r="E102" s="3478" t="s">
        <v>1804</v>
      </c>
      <c r="F102" s="3468" t="s">
        <v>1800</v>
      </c>
      <c r="G102" s="3470" t="s">
        <v>167</v>
      </c>
      <c r="H102" s="1060"/>
    </row>
    <row r="103" spans="1:14" ht="18.75" customHeight="1" thickBot="1" x14ac:dyDescent="0.25">
      <c r="A103" s="3473"/>
      <c r="B103" s="3498"/>
      <c r="C103" s="3493"/>
      <c r="D103" s="3467"/>
      <c r="E103" s="3479"/>
      <c r="F103" s="3507"/>
      <c r="G103" s="3471"/>
      <c r="H103" s="1060"/>
    </row>
    <row r="104" spans="1:14" s="1084" customFormat="1" ht="15" customHeight="1" thickBot="1" x14ac:dyDescent="0.3">
      <c r="A104" s="186">
        <f>A105</f>
        <v>17255</v>
      </c>
      <c r="B104" s="184" t="s">
        <v>2</v>
      </c>
      <c r="C104" s="583" t="s">
        <v>168</v>
      </c>
      <c r="D104" s="185" t="s">
        <v>169</v>
      </c>
      <c r="E104" s="1273">
        <f>E105</f>
        <v>28980</v>
      </c>
      <c r="F104" s="186">
        <f>F105</f>
        <v>28980</v>
      </c>
      <c r="G104" s="1167" t="s">
        <v>6</v>
      </c>
    </row>
    <row r="105" spans="1:14" x14ac:dyDescent="0.2">
      <c r="A105" s="1234">
        <f>SUM(A106:A115)</f>
        <v>17255</v>
      </c>
      <c r="B105" s="990" t="s">
        <v>6</v>
      </c>
      <c r="C105" s="1235" t="s">
        <v>6</v>
      </c>
      <c r="D105" s="1276" t="s">
        <v>739</v>
      </c>
      <c r="E105" s="1277">
        <f>SUM(E106:E116)</f>
        <v>28980</v>
      </c>
      <c r="F105" s="1169">
        <f>SUM(F106:F116)</f>
        <v>28980</v>
      </c>
      <c r="G105" s="467"/>
      <c r="H105" s="1060"/>
    </row>
    <row r="106" spans="1:14" x14ac:dyDescent="0.2">
      <c r="A106" s="1176">
        <v>4700</v>
      </c>
      <c r="B106" s="835" t="s">
        <v>2</v>
      </c>
      <c r="C106" s="1240" t="s">
        <v>2020</v>
      </c>
      <c r="D106" s="1254" t="s">
        <v>735</v>
      </c>
      <c r="E106" s="1279">
        <v>5000</v>
      </c>
      <c r="F106" s="1242">
        <v>5000</v>
      </c>
      <c r="G106" s="1450"/>
      <c r="H106" s="1060"/>
    </row>
    <row r="107" spans="1:14" x14ac:dyDescent="0.2">
      <c r="A107" s="1176">
        <v>80</v>
      </c>
      <c r="B107" s="835" t="s">
        <v>2</v>
      </c>
      <c r="C107" s="1240" t="s">
        <v>2021</v>
      </c>
      <c r="D107" s="1254" t="s">
        <v>149</v>
      </c>
      <c r="E107" s="1279">
        <v>80</v>
      </c>
      <c r="F107" s="1242">
        <v>80</v>
      </c>
      <c r="G107" s="385"/>
      <c r="H107" s="1060"/>
      <c r="I107" s="1272"/>
    </row>
    <row r="108" spans="1:14" ht="22.5" customHeight="1" x14ac:dyDescent="0.2">
      <c r="A108" s="1179">
        <v>1450</v>
      </c>
      <c r="B108" s="1256" t="s">
        <v>2</v>
      </c>
      <c r="C108" s="544" t="s">
        <v>2022</v>
      </c>
      <c r="D108" s="1281" t="s">
        <v>740</v>
      </c>
      <c r="E108" s="1282">
        <v>800</v>
      </c>
      <c r="F108" s="1258">
        <v>800</v>
      </c>
      <c r="G108" s="2748"/>
      <c r="H108" s="1060"/>
    </row>
    <row r="109" spans="1:14" ht="12.75" customHeight="1" x14ac:dyDescent="0.2">
      <c r="A109" s="1179">
        <v>0</v>
      </c>
      <c r="B109" s="1256" t="s">
        <v>2</v>
      </c>
      <c r="C109" s="3010" t="s">
        <v>2328</v>
      </c>
      <c r="D109" s="3011" t="s">
        <v>2037</v>
      </c>
      <c r="E109" s="1282">
        <v>500</v>
      </c>
      <c r="F109" s="1258">
        <v>500</v>
      </c>
      <c r="G109" s="2748"/>
      <c r="H109" s="1060"/>
    </row>
    <row r="110" spans="1:14" x14ac:dyDescent="0.2">
      <c r="A110" s="1176">
        <v>10000</v>
      </c>
      <c r="B110" s="835" t="s">
        <v>2</v>
      </c>
      <c r="C110" s="1240" t="s">
        <v>2023</v>
      </c>
      <c r="D110" s="1283" t="s">
        <v>741</v>
      </c>
      <c r="E110" s="1279">
        <v>20000</v>
      </c>
      <c r="F110" s="1242">
        <v>20000</v>
      </c>
      <c r="G110" s="468"/>
      <c r="H110" s="1060"/>
    </row>
    <row r="111" spans="1:14" x14ac:dyDescent="0.2">
      <c r="A111" s="1179">
        <v>455</v>
      </c>
      <c r="B111" s="1256" t="s">
        <v>2</v>
      </c>
      <c r="C111" s="1257" t="s">
        <v>2024</v>
      </c>
      <c r="D111" s="1281" t="s">
        <v>148</v>
      </c>
      <c r="E111" s="1282">
        <v>550</v>
      </c>
      <c r="F111" s="1258">
        <v>550</v>
      </c>
      <c r="G111" s="468"/>
      <c r="H111" s="1060"/>
    </row>
    <row r="112" spans="1:14" x14ac:dyDescent="0.2">
      <c r="A112" s="1176">
        <v>500</v>
      </c>
      <c r="B112" s="835" t="s">
        <v>2</v>
      </c>
      <c r="C112" s="1240" t="s">
        <v>2025</v>
      </c>
      <c r="D112" s="1283" t="s">
        <v>2327</v>
      </c>
      <c r="E112" s="1279">
        <v>500</v>
      </c>
      <c r="F112" s="1242">
        <v>500</v>
      </c>
      <c r="G112" s="385"/>
      <c r="H112" s="1060"/>
    </row>
    <row r="113" spans="1:8" x14ac:dyDescent="0.2">
      <c r="A113" s="1171">
        <v>0</v>
      </c>
      <c r="B113" s="2169" t="s">
        <v>2</v>
      </c>
      <c r="C113" s="1471" t="s">
        <v>2029</v>
      </c>
      <c r="D113" s="1472" t="s">
        <v>2030</v>
      </c>
      <c r="E113" s="1504">
        <v>1150</v>
      </c>
      <c r="F113" s="1464">
        <v>1150</v>
      </c>
      <c r="G113" s="388"/>
      <c r="H113" s="1060"/>
    </row>
    <row r="114" spans="1:8" x14ac:dyDescent="0.2">
      <c r="A114" s="1171">
        <v>70</v>
      </c>
      <c r="B114" s="2169" t="s">
        <v>2</v>
      </c>
      <c r="C114" s="1471" t="s">
        <v>2026</v>
      </c>
      <c r="D114" s="1472" t="s">
        <v>150</v>
      </c>
      <c r="E114" s="1504">
        <v>70</v>
      </c>
      <c r="F114" s="1464">
        <v>70</v>
      </c>
      <c r="G114" s="388"/>
      <c r="H114" s="1060"/>
    </row>
    <row r="115" spans="1:8" x14ac:dyDescent="0.2">
      <c r="A115" s="1176">
        <v>0</v>
      </c>
      <c r="B115" s="835" t="s">
        <v>2</v>
      </c>
      <c r="C115" s="1240" t="s">
        <v>2027</v>
      </c>
      <c r="D115" s="1283" t="s">
        <v>2028</v>
      </c>
      <c r="E115" s="1279">
        <v>200</v>
      </c>
      <c r="F115" s="1242">
        <v>200</v>
      </c>
      <c r="G115" s="385"/>
      <c r="H115" s="1060"/>
    </row>
    <row r="116" spans="1:8" ht="12" thickBot="1" x14ac:dyDescent="0.25">
      <c r="A116" s="2252">
        <v>0</v>
      </c>
      <c r="B116" s="2253" t="s">
        <v>2</v>
      </c>
      <c r="C116" s="2254" t="s">
        <v>2035</v>
      </c>
      <c r="D116" s="2255" t="s">
        <v>2036</v>
      </c>
      <c r="E116" s="2256">
        <v>130</v>
      </c>
      <c r="F116" s="1456">
        <v>130</v>
      </c>
      <c r="G116" s="2612"/>
      <c r="H116" s="1060"/>
    </row>
    <row r="117" spans="1:8" ht="12.75" customHeight="1" x14ac:dyDescent="0.2"/>
    <row r="118" spans="1:8" ht="12.75" customHeight="1" x14ac:dyDescent="0.2"/>
    <row r="119" spans="1:8" ht="18.75" customHeight="1" x14ac:dyDescent="0.25">
      <c r="A119" s="1084"/>
      <c r="B119" s="1188" t="s">
        <v>742</v>
      </c>
      <c r="C119" s="201"/>
      <c r="D119" s="201"/>
      <c r="E119" s="201"/>
      <c r="F119" s="201"/>
      <c r="G119" s="201"/>
    </row>
    <row r="120" spans="1:8" ht="12" thickBot="1" x14ac:dyDescent="0.25">
      <c r="A120" s="1084"/>
      <c r="B120" s="1152"/>
      <c r="C120" s="1152"/>
      <c r="D120" s="1152"/>
      <c r="E120" s="181"/>
      <c r="F120" s="181"/>
      <c r="G120" s="181" t="s">
        <v>110</v>
      </c>
    </row>
    <row r="121" spans="1:8" ht="11.25" customHeight="1" x14ac:dyDescent="0.2">
      <c r="A121" s="3472" t="s">
        <v>1801</v>
      </c>
      <c r="B121" s="3527" t="s">
        <v>164</v>
      </c>
      <c r="C121" s="3530" t="s">
        <v>743</v>
      </c>
      <c r="D121" s="3476" t="s">
        <v>313</v>
      </c>
      <c r="E121" s="3478" t="s">
        <v>1804</v>
      </c>
      <c r="F121" s="3468" t="s">
        <v>1800</v>
      </c>
      <c r="G121" s="3470" t="s">
        <v>167</v>
      </c>
    </row>
    <row r="122" spans="1:8" ht="15" customHeight="1" thickBot="1" x14ac:dyDescent="0.25">
      <c r="A122" s="3473"/>
      <c r="B122" s="3528"/>
      <c r="C122" s="3531"/>
      <c r="D122" s="3477"/>
      <c r="E122" s="3479"/>
      <c r="F122" s="3507"/>
      <c r="G122" s="3471"/>
    </row>
    <row r="123" spans="1:8" s="1084" customFormat="1" ht="15" customHeight="1" thickBot="1" x14ac:dyDescent="0.3">
      <c r="A123" s="186">
        <f>A124</f>
        <v>25000</v>
      </c>
      <c r="B123" s="184" t="s">
        <v>2</v>
      </c>
      <c r="C123" s="393" t="s">
        <v>168</v>
      </c>
      <c r="D123" s="185" t="s">
        <v>169</v>
      </c>
      <c r="E123" s="186">
        <f>E124</f>
        <v>16000</v>
      </c>
      <c r="F123" s="186">
        <f>F124</f>
        <v>16000</v>
      </c>
      <c r="G123" s="1167" t="s">
        <v>6</v>
      </c>
      <c r="H123" s="1164"/>
    </row>
    <row r="124" spans="1:8" s="1084" customFormat="1" ht="12.75" customHeight="1" x14ac:dyDescent="0.25">
      <c r="A124" s="1234">
        <f>SUM(A125:A127)</f>
        <v>25000</v>
      </c>
      <c r="B124" s="1292" t="s">
        <v>6</v>
      </c>
      <c r="C124" s="1293" t="s">
        <v>6</v>
      </c>
      <c r="D124" s="1294" t="s">
        <v>314</v>
      </c>
      <c r="E124" s="1277">
        <f>SUM(E125:E128)</f>
        <v>16000</v>
      </c>
      <c r="F124" s="1169">
        <f>SUM(F125:F128)</f>
        <v>16000</v>
      </c>
      <c r="G124" s="1295"/>
      <c r="H124" s="1164"/>
    </row>
    <row r="125" spans="1:8" s="1084" customFormat="1" x14ac:dyDescent="0.25">
      <c r="A125" s="943">
        <v>22000</v>
      </c>
      <c r="B125" s="1296" t="s">
        <v>2</v>
      </c>
      <c r="C125" s="1300" t="s">
        <v>744</v>
      </c>
      <c r="D125" s="913" t="s">
        <v>745</v>
      </c>
      <c r="E125" s="996">
        <v>13000</v>
      </c>
      <c r="F125" s="1242">
        <v>13000</v>
      </c>
      <c r="G125" s="1299"/>
      <c r="H125" s="1164"/>
    </row>
    <row r="126" spans="1:8" s="1084" customFormat="1" ht="13.5" customHeight="1" x14ac:dyDescent="0.25">
      <c r="A126" s="943">
        <v>2000</v>
      </c>
      <c r="B126" s="1296" t="s">
        <v>2</v>
      </c>
      <c r="C126" s="1300" t="s">
        <v>2031</v>
      </c>
      <c r="D126" s="913" t="s">
        <v>2032</v>
      </c>
      <c r="E126" s="996"/>
      <c r="F126" s="1242"/>
      <c r="G126" s="1299"/>
      <c r="H126" s="1164"/>
    </row>
    <row r="127" spans="1:8" s="1084" customFormat="1" ht="22.5" x14ac:dyDescent="0.25">
      <c r="A127" s="943">
        <v>1000</v>
      </c>
      <c r="B127" s="1296" t="s">
        <v>2</v>
      </c>
      <c r="C127" s="1300" t="s">
        <v>2033</v>
      </c>
      <c r="D127" s="913" t="s">
        <v>2034</v>
      </c>
      <c r="E127" s="996"/>
      <c r="F127" s="1242"/>
      <c r="G127" s="1299"/>
      <c r="H127" s="1164"/>
    </row>
    <row r="128" spans="1:8" s="1084" customFormat="1" ht="23.25" thickBot="1" x14ac:dyDescent="0.3">
      <c r="A128" s="2226">
        <v>0</v>
      </c>
      <c r="B128" s="1301" t="s">
        <v>2</v>
      </c>
      <c r="C128" s="3359" t="s">
        <v>2478</v>
      </c>
      <c r="D128" s="2746" t="s">
        <v>2038</v>
      </c>
      <c r="E128" s="1000">
        <v>3000</v>
      </c>
      <c r="F128" s="1290">
        <v>3000</v>
      </c>
      <c r="G128" s="1302"/>
      <c r="H128" s="1164"/>
    </row>
    <row r="129" spans="1:8" s="1084" customFormat="1" ht="12.75" customHeight="1" x14ac:dyDescent="0.25">
      <c r="A129" s="313"/>
      <c r="B129" s="1380"/>
      <c r="C129" s="2747"/>
      <c r="D129" s="312"/>
      <c r="E129" s="313"/>
      <c r="F129" s="1388"/>
      <c r="G129" s="1388"/>
      <c r="H129" s="1479"/>
    </row>
    <row r="130" spans="1:8" s="1084" customFormat="1" ht="12.75" customHeight="1" x14ac:dyDescent="0.25">
      <c r="A130" s="313"/>
      <c r="B130" s="1380"/>
      <c r="C130" s="2747"/>
      <c r="D130" s="312"/>
      <c r="E130" s="313"/>
      <c r="F130" s="1388"/>
      <c r="G130" s="1388"/>
      <c r="H130" s="1479"/>
    </row>
    <row r="131" spans="1:8" ht="12.75" customHeight="1" x14ac:dyDescent="0.2"/>
    <row r="132" spans="1:8" ht="18.75" customHeight="1" x14ac:dyDescent="0.25">
      <c r="B132" s="1188" t="s">
        <v>746</v>
      </c>
      <c r="C132" s="201"/>
      <c r="D132" s="201"/>
      <c r="E132" s="201"/>
      <c r="F132" s="201"/>
      <c r="G132" s="201"/>
      <c r="H132" s="700"/>
    </row>
    <row r="133" spans="1:8" ht="12" thickBot="1" x14ac:dyDescent="0.25">
      <c r="B133" s="1152"/>
      <c r="C133" s="1303"/>
      <c r="D133" s="1152"/>
      <c r="E133" s="288"/>
      <c r="F133" s="288"/>
      <c r="G133" s="182" t="s">
        <v>110</v>
      </c>
      <c r="H133" s="1004"/>
    </row>
    <row r="134" spans="1:8" ht="11.25" customHeight="1" x14ac:dyDescent="0.2">
      <c r="A134" s="3472" t="s">
        <v>1801</v>
      </c>
      <c r="B134" s="3527" t="s">
        <v>164</v>
      </c>
      <c r="C134" s="3535" t="s">
        <v>747</v>
      </c>
      <c r="D134" s="3466" t="s">
        <v>384</v>
      </c>
      <c r="E134" s="3478" t="s">
        <v>1804</v>
      </c>
      <c r="F134" s="3468" t="s">
        <v>1800</v>
      </c>
      <c r="G134" s="3508" t="s">
        <v>167</v>
      </c>
      <c r="H134" s="1060"/>
    </row>
    <row r="135" spans="1:8" ht="16.5" customHeight="1" thickBot="1" x14ac:dyDescent="0.25">
      <c r="A135" s="3473"/>
      <c r="B135" s="3528"/>
      <c r="C135" s="3536"/>
      <c r="D135" s="3467"/>
      <c r="E135" s="3479"/>
      <c r="F135" s="3507"/>
      <c r="G135" s="3509"/>
      <c r="H135" s="1060"/>
    </row>
    <row r="136" spans="1:8" ht="15" customHeight="1" thickBot="1" x14ac:dyDescent="0.25">
      <c r="A136" s="369">
        <f>SUM(A137:A138)</f>
        <v>0</v>
      </c>
      <c r="B136" s="986" t="s">
        <v>2</v>
      </c>
      <c r="C136" s="1005" t="s">
        <v>168</v>
      </c>
      <c r="D136" s="371" t="s">
        <v>169</v>
      </c>
      <c r="E136" s="369">
        <f>SUM(E137:E138)</f>
        <v>0</v>
      </c>
      <c r="F136" s="369">
        <v>0</v>
      </c>
      <c r="G136" s="1167" t="s">
        <v>6</v>
      </c>
      <c r="H136" s="1060"/>
    </row>
    <row r="137" spans="1:8" x14ac:dyDescent="0.2">
      <c r="A137" s="585"/>
      <c r="B137" s="1304"/>
      <c r="C137" s="1305"/>
      <c r="D137" s="1306"/>
      <c r="E137" s="586"/>
      <c r="F137" s="587"/>
      <c r="G137" s="1307"/>
      <c r="H137" s="1060"/>
    </row>
    <row r="138" spans="1:8" ht="12" thickBot="1" x14ac:dyDescent="0.25">
      <c r="A138" s="1309"/>
      <c r="B138" s="1301"/>
      <c r="C138" s="2801"/>
      <c r="D138" s="1310"/>
      <c r="E138" s="687"/>
      <c r="F138" s="645"/>
      <c r="G138" s="1311"/>
      <c r="H138" s="1060"/>
    </row>
    <row r="141" spans="1:8" ht="15.75" x14ac:dyDescent="0.25">
      <c r="A141" s="1084"/>
      <c r="B141" s="3534" t="s">
        <v>748</v>
      </c>
      <c r="C141" s="3534"/>
      <c r="D141" s="3534"/>
      <c r="E141" s="3534"/>
      <c r="F141" s="3534"/>
      <c r="G141" s="3534"/>
    </row>
    <row r="142" spans="1:8" ht="18.75" thickBot="1" x14ac:dyDescent="0.25">
      <c r="A142" s="1084"/>
      <c r="B142" s="649"/>
      <c r="C142" s="649"/>
      <c r="D142" s="649"/>
      <c r="E142" s="650"/>
      <c r="F142" s="650"/>
      <c r="G142" s="650" t="s">
        <v>110</v>
      </c>
    </row>
    <row r="143" spans="1:8" ht="11.25" customHeight="1" x14ac:dyDescent="0.2">
      <c r="A143" s="3472" t="s">
        <v>1846</v>
      </c>
      <c r="B143" s="3482" t="s">
        <v>318</v>
      </c>
      <c r="C143" s="3484" t="s">
        <v>749</v>
      </c>
      <c r="D143" s="3476" t="s">
        <v>319</v>
      </c>
      <c r="E143" s="3478" t="s">
        <v>1804</v>
      </c>
      <c r="F143" s="3468" t="s">
        <v>1800</v>
      </c>
      <c r="G143" s="3470" t="s">
        <v>167</v>
      </c>
    </row>
    <row r="144" spans="1:8" ht="12" thickBot="1" x14ac:dyDescent="0.25">
      <c r="A144" s="3473"/>
      <c r="B144" s="3498"/>
      <c r="C144" s="3493"/>
      <c r="D144" s="3477"/>
      <c r="E144" s="3479"/>
      <c r="F144" s="3507"/>
      <c r="G144" s="3471"/>
    </row>
    <row r="145" spans="1:7" ht="12" thickBot="1" x14ac:dyDescent="0.25">
      <c r="A145" s="1312">
        <f>A146</f>
        <v>1000</v>
      </c>
      <c r="B145" s="411" t="s">
        <v>1</v>
      </c>
      <c r="C145" s="412" t="s">
        <v>168</v>
      </c>
      <c r="D145" s="1313" t="s">
        <v>321</v>
      </c>
      <c r="E145" s="1312">
        <f>E146</f>
        <v>1000</v>
      </c>
      <c r="F145" s="1314">
        <f>F146</f>
        <v>1000</v>
      </c>
      <c r="G145" s="1167" t="s">
        <v>6</v>
      </c>
    </row>
    <row r="146" spans="1:7" x14ac:dyDescent="0.2">
      <c r="A146" s="1315">
        <f>SUM(A147:A147)</f>
        <v>1000</v>
      </c>
      <c r="B146" s="1038" t="s">
        <v>2</v>
      </c>
      <c r="C146" s="1039" t="s">
        <v>6</v>
      </c>
      <c r="D146" s="1316" t="s">
        <v>1930</v>
      </c>
      <c r="E146" s="1317">
        <f>SUM(E147:E147)</f>
        <v>1000</v>
      </c>
      <c r="F146" s="1318">
        <f>F147</f>
        <v>1000</v>
      </c>
      <c r="G146" s="1319"/>
    </row>
    <row r="147" spans="1:7" ht="12" thickBot="1" x14ac:dyDescent="0.25">
      <c r="A147" s="1320">
        <v>1000</v>
      </c>
      <c r="B147" s="1053" t="s">
        <v>2</v>
      </c>
      <c r="C147" s="1321">
        <v>50100000000</v>
      </c>
      <c r="D147" s="1322" t="s">
        <v>750</v>
      </c>
      <c r="E147" s="1323">
        <v>1000</v>
      </c>
      <c r="F147" s="1324">
        <v>1000</v>
      </c>
      <c r="G147" s="1325"/>
    </row>
  </sheetData>
  <mergeCells count="60">
    <mergeCell ref="G134:G135"/>
    <mergeCell ref="B141:G141"/>
    <mergeCell ref="A143:A144"/>
    <mergeCell ref="B143:B144"/>
    <mergeCell ref="C143:C144"/>
    <mergeCell ref="D143:D144"/>
    <mergeCell ref="E143:E144"/>
    <mergeCell ref="F143:F144"/>
    <mergeCell ref="G143:G144"/>
    <mergeCell ref="A134:A135"/>
    <mergeCell ref="B134:B135"/>
    <mergeCell ref="C134:C135"/>
    <mergeCell ref="D134:D135"/>
    <mergeCell ref="E134:E135"/>
    <mergeCell ref="F134:F135"/>
    <mergeCell ref="G102:G103"/>
    <mergeCell ref="A121:A122"/>
    <mergeCell ref="B121:B122"/>
    <mergeCell ref="C121:C122"/>
    <mergeCell ref="D121:D122"/>
    <mergeCell ref="E121:E122"/>
    <mergeCell ref="F121:F122"/>
    <mergeCell ref="G121:G122"/>
    <mergeCell ref="A102:A103"/>
    <mergeCell ref="B102:B103"/>
    <mergeCell ref="C102:C103"/>
    <mergeCell ref="D102:D103"/>
    <mergeCell ref="E102:E103"/>
    <mergeCell ref="F102:F103"/>
    <mergeCell ref="H40:H41"/>
    <mergeCell ref="B65:G65"/>
    <mergeCell ref="A67:A68"/>
    <mergeCell ref="B67:B68"/>
    <mergeCell ref="C67:C68"/>
    <mergeCell ref="D67:D68"/>
    <mergeCell ref="E67:E68"/>
    <mergeCell ref="F67:F68"/>
    <mergeCell ref="G67:G68"/>
    <mergeCell ref="B38:G38"/>
    <mergeCell ref="A40:A41"/>
    <mergeCell ref="B40:B41"/>
    <mergeCell ref="C40:C41"/>
    <mergeCell ref="D40:D41"/>
    <mergeCell ref="E40:E41"/>
    <mergeCell ref="F40:F41"/>
    <mergeCell ref="G40:G41"/>
    <mergeCell ref="B19:G19"/>
    <mergeCell ref="A21:A22"/>
    <mergeCell ref="B21:B22"/>
    <mergeCell ref="C21:C22"/>
    <mergeCell ref="D21:D22"/>
    <mergeCell ref="E21:E22"/>
    <mergeCell ref="F21:F22"/>
    <mergeCell ref="G21:G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63" max="16383" man="1"/>
    <brk id="130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I29"/>
  <sheetViews>
    <sheetView zoomScaleNormal="100" workbookViewId="0">
      <selection sqref="A1:H1"/>
    </sheetView>
  </sheetViews>
  <sheetFormatPr defaultColWidth="9.140625" defaultRowHeight="12.75" x14ac:dyDescent="0.2"/>
  <cols>
    <col min="1" max="1" width="7.5703125" style="456" customWidth="1"/>
    <col min="2" max="2" width="3.7109375" style="456" customWidth="1"/>
    <col min="3" max="5" width="5.42578125" style="456" customWidth="1"/>
    <col min="6" max="6" width="20.7109375" style="456" customWidth="1"/>
    <col min="7" max="7" width="26.5703125" style="456" customWidth="1"/>
    <col min="8" max="8" width="12.7109375" style="456" customWidth="1"/>
    <col min="9" max="16384" width="9.140625" style="456"/>
  </cols>
  <sheetData>
    <row r="1" spans="1:9" s="1060" customFormat="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</row>
    <row r="3" spans="1:9" ht="15.75" x14ac:dyDescent="0.25">
      <c r="A3" s="3522" t="s">
        <v>1808</v>
      </c>
      <c r="B3" s="3522"/>
      <c r="C3" s="3522"/>
      <c r="D3" s="3522"/>
      <c r="E3" s="3522"/>
      <c r="F3" s="3522"/>
      <c r="G3" s="3522"/>
      <c r="H3" s="3522"/>
    </row>
    <row r="4" spans="1:9" ht="15.75" x14ac:dyDescent="0.25">
      <c r="A4" s="96"/>
      <c r="B4" s="96"/>
      <c r="C4" s="96"/>
      <c r="D4" s="96"/>
      <c r="E4" s="96"/>
      <c r="F4" s="96"/>
      <c r="G4" s="96"/>
      <c r="H4" s="96"/>
    </row>
    <row r="5" spans="1:9" ht="15.75" x14ac:dyDescent="0.25">
      <c r="A5" s="3437" t="s">
        <v>147</v>
      </c>
      <c r="B5" s="3437"/>
      <c r="C5" s="3437"/>
      <c r="D5" s="3437"/>
      <c r="E5" s="3437"/>
      <c r="F5" s="3437"/>
      <c r="G5" s="3437"/>
      <c r="H5" s="3437"/>
    </row>
    <row r="6" spans="1:9" ht="15.75" x14ac:dyDescent="0.25">
      <c r="A6" s="177"/>
      <c r="B6" s="177"/>
      <c r="C6" s="177"/>
      <c r="D6" s="177"/>
      <c r="E6" s="177"/>
      <c r="F6" s="177"/>
      <c r="G6" s="177"/>
      <c r="H6" s="177"/>
    </row>
    <row r="7" spans="1:9" ht="12.75" customHeight="1" thickBot="1" x14ac:dyDescent="0.25">
      <c r="B7" s="1062"/>
      <c r="C7" s="1063"/>
      <c r="D7" s="1063"/>
      <c r="E7" s="1063"/>
      <c r="F7" s="1063"/>
      <c r="G7" s="1063"/>
      <c r="H7" s="1064" t="s">
        <v>68</v>
      </c>
    </row>
    <row r="8" spans="1:9" s="1067" customFormat="1" ht="18.75" customHeight="1" thickBot="1" x14ac:dyDescent="0.3">
      <c r="A8" s="1065" t="s">
        <v>1801</v>
      </c>
      <c r="B8" s="2484" t="s">
        <v>671</v>
      </c>
      <c r="C8" s="2485"/>
      <c r="D8" s="2485"/>
      <c r="E8" s="2486"/>
      <c r="F8" s="3424" t="s">
        <v>672</v>
      </c>
      <c r="G8" s="3425"/>
      <c r="H8" s="2591" t="s">
        <v>1800</v>
      </c>
    </row>
    <row r="9" spans="1:9" s="1067" customFormat="1" ht="16.5" customHeight="1" thickBot="1" x14ac:dyDescent="0.3">
      <c r="A9" s="1072">
        <f>SUM(A10:A28)</f>
        <v>10073.859999999999</v>
      </c>
      <c r="B9" s="1328" t="s">
        <v>2</v>
      </c>
      <c r="C9" s="1328" t="s">
        <v>673</v>
      </c>
      <c r="D9" s="1329" t="s">
        <v>674</v>
      </c>
      <c r="E9" s="1330" t="s">
        <v>675</v>
      </c>
      <c r="F9" s="3541" t="s">
        <v>751</v>
      </c>
      <c r="G9" s="3542"/>
      <c r="H9" s="1072">
        <f>SUM(H10:H28)</f>
        <v>7805.4299999999994</v>
      </c>
      <c r="I9" s="2488"/>
    </row>
    <row r="10" spans="1:9" s="1067" customFormat="1" ht="12.75" customHeight="1" x14ac:dyDescent="0.25">
      <c r="A10" s="2561">
        <v>1192.08</v>
      </c>
      <c r="B10" s="1073" t="s">
        <v>170</v>
      </c>
      <c r="C10" s="1331">
        <v>1501</v>
      </c>
      <c r="D10" s="1332">
        <v>4357</v>
      </c>
      <c r="E10" s="1333">
        <v>2122</v>
      </c>
      <c r="F10" s="3543" t="s">
        <v>1775</v>
      </c>
      <c r="G10" s="3544"/>
      <c r="H10" s="2592">
        <v>1293.22</v>
      </c>
      <c r="I10" s="2562"/>
    </row>
    <row r="11" spans="1:9" s="1067" customFormat="1" ht="25.5" customHeight="1" x14ac:dyDescent="0.25">
      <c r="A11" s="2563">
        <v>115.78</v>
      </c>
      <c r="B11" s="1082" t="s">
        <v>170</v>
      </c>
      <c r="C11" s="1334">
        <v>1502</v>
      </c>
      <c r="D11" s="1335">
        <v>4312</v>
      </c>
      <c r="E11" s="1336">
        <v>2122</v>
      </c>
      <c r="F11" s="3545" t="s">
        <v>1776</v>
      </c>
      <c r="G11" s="3546"/>
      <c r="H11" s="2593">
        <v>100.52</v>
      </c>
      <c r="I11" s="2562"/>
    </row>
    <row r="12" spans="1:9" s="1067" customFormat="1" x14ac:dyDescent="0.25">
      <c r="A12" s="2563">
        <v>341.7</v>
      </c>
      <c r="B12" s="1082" t="s">
        <v>170</v>
      </c>
      <c r="C12" s="1334">
        <v>1504</v>
      </c>
      <c r="D12" s="1335">
        <v>4357</v>
      </c>
      <c r="E12" s="1336">
        <v>2122</v>
      </c>
      <c r="F12" s="3539" t="s">
        <v>1777</v>
      </c>
      <c r="G12" s="3540" t="s">
        <v>700</v>
      </c>
      <c r="H12" s="2593">
        <v>61.17</v>
      </c>
      <c r="I12" s="2562"/>
    </row>
    <row r="13" spans="1:9" s="1067" customFormat="1" x14ac:dyDescent="0.25">
      <c r="A13" s="2563">
        <v>730.63</v>
      </c>
      <c r="B13" s="1082" t="s">
        <v>170</v>
      </c>
      <c r="C13" s="1334">
        <v>1505</v>
      </c>
      <c r="D13" s="1335">
        <v>4357</v>
      </c>
      <c r="E13" s="1336">
        <v>2122</v>
      </c>
      <c r="F13" s="3539" t="s">
        <v>1778</v>
      </c>
      <c r="G13" s="3540" t="s">
        <v>752</v>
      </c>
      <c r="H13" s="2593">
        <v>490.13</v>
      </c>
      <c r="I13" s="2562"/>
    </row>
    <row r="14" spans="1:9" s="1067" customFormat="1" x14ac:dyDescent="0.25">
      <c r="A14" s="2563">
        <v>35.299999999999997</v>
      </c>
      <c r="B14" s="1082" t="s">
        <v>170</v>
      </c>
      <c r="C14" s="1334">
        <v>1507</v>
      </c>
      <c r="D14" s="1335">
        <v>4356</v>
      </c>
      <c r="E14" s="1336">
        <v>2122</v>
      </c>
      <c r="F14" s="3539" t="s">
        <v>1779</v>
      </c>
      <c r="G14" s="3540" t="s">
        <v>702</v>
      </c>
      <c r="H14" s="2593">
        <v>74.34</v>
      </c>
      <c r="I14" s="2562"/>
    </row>
    <row r="15" spans="1:9" s="1067" customFormat="1" x14ac:dyDescent="0.25">
      <c r="A15" s="2563">
        <v>110.94</v>
      </c>
      <c r="B15" s="1082" t="s">
        <v>170</v>
      </c>
      <c r="C15" s="1334">
        <v>1508</v>
      </c>
      <c r="D15" s="1335">
        <v>4357</v>
      </c>
      <c r="E15" s="1336">
        <v>2122</v>
      </c>
      <c r="F15" s="3539" t="s">
        <v>1780</v>
      </c>
      <c r="G15" s="3540" t="s">
        <v>703</v>
      </c>
      <c r="H15" s="2593">
        <v>110.94</v>
      </c>
      <c r="I15" s="2562"/>
    </row>
    <row r="16" spans="1:9" s="1067" customFormat="1" x14ac:dyDescent="0.25">
      <c r="A16" s="2563">
        <v>323.42</v>
      </c>
      <c r="B16" s="1082" t="s">
        <v>170</v>
      </c>
      <c r="C16" s="1334">
        <v>1509</v>
      </c>
      <c r="D16" s="1335">
        <v>4357</v>
      </c>
      <c r="E16" s="1336">
        <v>2122</v>
      </c>
      <c r="F16" s="3539" t="s">
        <v>1781</v>
      </c>
      <c r="G16" s="3540" t="s">
        <v>704</v>
      </c>
      <c r="H16" s="2593">
        <v>332.06</v>
      </c>
      <c r="I16" s="2562"/>
    </row>
    <row r="17" spans="1:9" s="1067" customFormat="1" x14ac:dyDescent="0.25">
      <c r="A17" s="2563">
        <v>906.98</v>
      </c>
      <c r="B17" s="1082" t="s">
        <v>170</v>
      </c>
      <c r="C17" s="1334">
        <v>1510</v>
      </c>
      <c r="D17" s="1335">
        <v>4357</v>
      </c>
      <c r="E17" s="1336">
        <v>2122</v>
      </c>
      <c r="F17" s="3539" t="s">
        <v>1782</v>
      </c>
      <c r="G17" s="3540" t="s">
        <v>705</v>
      </c>
      <c r="H17" s="2593">
        <v>906.98</v>
      </c>
      <c r="I17" s="2562"/>
    </row>
    <row r="18" spans="1:9" s="1067" customFormat="1" x14ac:dyDescent="0.25">
      <c r="A18" s="2563">
        <v>490.79</v>
      </c>
      <c r="B18" s="1082" t="s">
        <v>170</v>
      </c>
      <c r="C18" s="1334">
        <v>1512</v>
      </c>
      <c r="D18" s="1335">
        <v>4357</v>
      </c>
      <c r="E18" s="1336">
        <v>2122</v>
      </c>
      <c r="F18" s="3539" t="s">
        <v>1783</v>
      </c>
      <c r="G18" s="3540" t="s">
        <v>706</v>
      </c>
      <c r="H18" s="2593">
        <v>490.8</v>
      </c>
      <c r="I18" s="2562"/>
    </row>
    <row r="19" spans="1:9" s="1067" customFormat="1" x14ac:dyDescent="0.25">
      <c r="A19" s="2563">
        <v>1213.56</v>
      </c>
      <c r="B19" s="1082" t="s">
        <v>170</v>
      </c>
      <c r="C19" s="1334">
        <v>1513</v>
      </c>
      <c r="D19" s="1335">
        <v>4357</v>
      </c>
      <c r="E19" s="1336">
        <v>2122</v>
      </c>
      <c r="F19" s="3539" t="s">
        <v>1784</v>
      </c>
      <c r="G19" s="3540" t="s">
        <v>707</v>
      </c>
      <c r="H19" s="2593">
        <v>1214</v>
      </c>
      <c r="I19" s="2562"/>
    </row>
    <row r="20" spans="1:9" s="1067" customFormat="1" x14ac:dyDescent="0.25">
      <c r="A20" s="2563">
        <v>457.04</v>
      </c>
      <c r="B20" s="1082" t="s">
        <v>170</v>
      </c>
      <c r="C20" s="1334">
        <v>1514</v>
      </c>
      <c r="D20" s="1335">
        <v>4357</v>
      </c>
      <c r="E20" s="1336">
        <v>2122</v>
      </c>
      <c r="F20" s="3539" t="s">
        <v>1785</v>
      </c>
      <c r="G20" s="3540" t="s">
        <v>708</v>
      </c>
      <c r="H20" s="2593">
        <v>0</v>
      </c>
      <c r="I20" s="2562"/>
    </row>
    <row r="21" spans="1:9" s="1067" customFormat="1" x14ac:dyDescent="0.25">
      <c r="A21" s="2564">
        <v>156.01</v>
      </c>
      <c r="B21" s="1082" t="s">
        <v>170</v>
      </c>
      <c r="C21" s="1334">
        <v>1515</v>
      </c>
      <c r="D21" s="1335">
        <v>4357</v>
      </c>
      <c r="E21" s="1336">
        <v>2122</v>
      </c>
      <c r="F21" s="3539" t="s">
        <v>1786</v>
      </c>
      <c r="G21" s="3540" t="s">
        <v>709</v>
      </c>
      <c r="H21" s="2592">
        <v>156</v>
      </c>
      <c r="I21" s="2562"/>
    </row>
    <row r="22" spans="1:9" s="1067" customFormat="1" ht="25.5" customHeight="1" x14ac:dyDescent="0.25">
      <c r="A22" s="2564">
        <v>1096.97</v>
      </c>
      <c r="B22" s="1082" t="s">
        <v>170</v>
      </c>
      <c r="C22" s="1334">
        <v>1516</v>
      </c>
      <c r="D22" s="1335">
        <v>4357</v>
      </c>
      <c r="E22" s="1336">
        <v>2122</v>
      </c>
      <c r="F22" s="3539" t="s">
        <v>1787</v>
      </c>
      <c r="G22" s="3540" t="s">
        <v>710</v>
      </c>
      <c r="H22" s="2592">
        <v>1096.96</v>
      </c>
      <c r="I22" s="2562"/>
    </row>
    <row r="23" spans="1:9" s="1067" customFormat="1" x14ac:dyDescent="0.25">
      <c r="A23" s="2564">
        <v>1506.05</v>
      </c>
      <c r="B23" s="1082" t="s">
        <v>170</v>
      </c>
      <c r="C23" s="1334">
        <v>1517</v>
      </c>
      <c r="D23" s="1335">
        <v>4357</v>
      </c>
      <c r="E23" s="1336">
        <v>2122</v>
      </c>
      <c r="F23" s="3539" t="s">
        <v>1788</v>
      </c>
      <c r="G23" s="3540" t="s">
        <v>711</v>
      </c>
      <c r="H23" s="2592">
        <v>0</v>
      </c>
      <c r="I23" s="2562"/>
    </row>
    <row r="24" spans="1:9" s="1067" customFormat="1" x14ac:dyDescent="0.25">
      <c r="A24" s="2564">
        <v>21.38</v>
      </c>
      <c r="B24" s="1082" t="s">
        <v>170</v>
      </c>
      <c r="C24" s="1334">
        <v>1519</v>
      </c>
      <c r="D24" s="1335">
        <v>4357</v>
      </c>
      <c r="E24" s="1336">
        <v>2122</v>
      </c>
      <c r="F24" s="3539" t="s">
        <v>1789</v>
      </c>
      <c r="G24" s="3540" t="s">
        <v>712</v>
      </c>
      <c r="H24" s="2592">
        <v>21.36</v>
      </c>
      <c r="I24" s="2562"/>
    </row>
    <row r="25" spans="1:9" s="1067" customFormat="1" x14ac:dyDescent="0.25">
      <c r="A25" s="2564">
        <v>174.08</v>
      </c>
      <c r="B25" s="1082" t="s">
        <v>170</v>
      </c>
      <c r="C25" s="1334">
        <v>1520</v>
      </c>
      <c r="D25" s="1335">
        <v>4356</v>
      </c>
      <c r="E25" s="1336">
        <v>2122</v>
      </c>
      <c r="F25" s="3539" t="s">
        <v>1790</v>
      </c>
      <c r="G25" s="3540" t="s">
        <v>713</v>
      </c>
      <c r="H25" s="2592">
        <v>174.08</v>
      </c>
      <c r="I25" s="2562"/>
    </row>
    <row r="26" spans="1:9" s="1067" customFormat="1" x14ac:dyDescent="0.25">
      <c r="A26" s="2564">
        <v>198.48</v>
      </c>
      <c r="B26" s="1077" t="s">
        <v>170</v>
      </c>
      <c r="C26" s="1334">
        <v>1521</v>
      </c>
      <c r="D26" s="1337">
        <v>4357</v>
      </c>
      <c r="E26" s="1336">
        <v>2122</v>
      </c>
      <c r="F26" s="3539" t="s">
        <v>1791</v>
      </c>
      <c r="G26" s="3540" t="s">
        <v>714</v>
      </c>
      <c r="H26" s="2592">
        <v>248.48</v>
      </c>
      <c r="I26" s="2562"/>
    </row>
    <row r="27" spans="1:9" s="1067" customFormat="1" ht="22.5" customHeight="1" x14ac:dyDescent="0.25">
      <c r="A27" s="2563">
        <v>188.28</v>
      </c>
      <c r="B27" s="1077" t="s">
        <v>170</v>
      </c>
      <c r="C27" s="1334">
        <v>1522</v>
      </c>
      <c r="D27" s="1337">
        <v>4357</v>
      </c>
      <c r="E27" s="1336">
        <v>2122</v>
      </c>
      <c r="F27" s="3539" t="s">
        <v>1792</v>
      </c>
      <c r="G27" s="3540" t="s">
        <v>715</v>
      </c>
      <c r="H27" s="2593">
        <v>220</v>
      </c>
      <c r="I27" s="2562"/>
    </row>
    <row r="28" spans="1:9" s="1067" customFormat="1" ht="13.5" thickBot="1" x14ac:dyDescent="0.3">
      <c r="A28" s="2565">
        <v>814.39</v>
      </c>
      <c r="B28" s="2496" t="s">
        <v>170</v>
      </c>
      <c r="C28" s="1338">
        <v>1523</v>
      </c>
      <c r="D28" s="1339">
        <v>3529</v>
      </c>
      <c r="E28" s="1340">
        <v>2122</v>
      </c>
      <c r="F28" s="3537" t="s">
        <v>1793</v>
      </c>
      <c r="G28" s="3538" t="s">
        <v>716</v>
      </c>
      <c r="H28" s="2594">
        <v>814.39</v>
      </c>
      <c r="I28" s="2562"/>
    </row>
    <row r="29" spans="1:9" x14ac:dyDescent="0.2">
      <c r="B29" s="1341"/>
      <c r="C29" s="1342"/>
      <c r="D29" s="1343"/>
      <c r="E29" s="1344"/>
      <c r="F29" s="1345"/>
      <c r="G29" s="1345"/>
      <c r="H29" s="1346"/>
    </row>
  </sheetData>
  <mergeCells count="24"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N132"/>
  <sheetViews>
    <sheetView zoomScaleNormal="100" zoomScaleSheetLayoutView="75" workbookViewId="0">
      <selection sqref="A1:H1"/>
    </sheetView>
  </sheetViews>
  <sheetFormatPr defaultColWidth="9.140625" defaultRowHeight="11.25" x14ac:dyDescent="0.25"/>
  <cols>
    <col min="1" max="1" width="8.42578125" style="1084" customWidth="1"/>
    <col min="2" max="2" width="3.42578125" style="1164" customWidth="1"/>
    <col min="3" max="3" width="10.42578125" style="1084" customWidth="1"/>
    <col min="4" max="4" width="43.28515625" style="1084" customWidth="1"/>
    <col min="5" max="5" width="11" style="1084" customWidth="1"/>
    <col min="6" max="6" width="10.7109375" style="1084" customWidth="1"/>
    <col min="7" max="7" width="11.42578125" style="1084" customWidth="1"/>
    <col min="8" max="8" width="11.5703125" style="1164" customWidth="1"/>
    <col min="9" max="9" width="9.140625" style="1084"/>
    <col min="10" max="10" width="11.28515625" style="1084" bestFit="1" customWidth="1"/>
    <col min="11" max="11" width="34.5703125" style="1084" bestFit="1" customWidth="1"/>
    <col min="12" max="12" width="11.28515625" style="1084" bestFit="1" customWidth="1"/>
    <col min="13" max="16384" width="9.140625" style="1084"/>
  </cols>
  <sheetData>
    <row r="1" spans="1:14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95"/>
      <c r="J1" s="1187"/>
      <c r="K1" s="1187"/>
      <c r="L1" s="1187"/>
    </row>
    <row r="2" spans="1:14" ht="12.75" customHeight="1" x14ac:dyDescent="0.2">
      <c r="B2" s="1150"/>
      <c r="C2" s="1060"/>
      <c r="D2" s="1060"/>
      <c r="E2" s="1060"/>
      <c r="F2" s="1060"/>
      <c r="G2" s="1272"/>
      <c r="H2" s="1348"/>
      <c r="I2" s="1187"/>
      <c r="J2" s="1187"/>
      <c r="K2" s="1187"/>
      <c r="L2" s="1187"/>
    </row>
    <row r="3" spans="1:14" s="1351" customFormat="1" ht="15.75" x14ac:dyDescent="0.25">
      <c r="A3" s="3437" t="s">
        <v>1822</v>
      </c>
      <c r="B3" s="3437"/>
      <c r="C3" s="3437"/>
      <c r="D3" s="3437"/>
      <c r="E3" s="3437"/>
      <c r="F3" s="3437"/>
      <c r="G3" s="3437"/>
      <c r="H3" s="3437"/>
      <c r="I3" s="1349"/>
      <c r="J3" s="1350"/>
      <c r="K3" s="1350"/>
      <c r="L3" s="1350"/>
    </row>
    <row r="4" spans="1:14" s="1351" customFormat="1" ht="15.75" x14ac:dyDescent="0.25">
      <c r="B4" s="810"/>
      <c r="C4" s="810"/>
      <c r="D4" s="810"/>
      <c r="E4" s="810"/>
      <c r="F4" s="810"/>
      <c r="G4" s="810"/>
      <c r="H4" s="810"/>
      <c r="I4" s="1350"/>
      <c r="J4" s="1350"/>
      <c r="K4" s="1350"/>
      <c r="L4" s="1350"/>
    </row>
    <row r="5" spans="1:14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  <c r="J5" s="1353"/>
      <c r="K5" s="1353"/>
      <c r="L5" s="1353"/>
      <c r="M5" s="210"/>
      <c r="N5" s="210"/>
    </row>
    <row r="6" spans="1:14" s="1151" customFormat="1" ht="12" thickBot="1" x14ac:dyDescent="0.3">
      <c r="B6" s="1152"/>
      <c r="C6" s="1152"/>
      <c r="D6" s="1152"/>
      <c r="E6" s="181" t="s">
        <v>110</v>
      </c>
      <c r="F6" s="181"/>
      <c r="G6" s="1153"/>
      <c r="H6" s="1354"/>
      <c r="I6" s="1354"/>
      <c r="J6" s="1354"/>
      <c r="K6" s="1354"/>
      <c r="L6" s="1354"/>
    </row>
    <row r="7" spans="1:14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354"/>
      <c r="K7" s="1354"/>
      <c r="L7" s="1151"/>
      <c r="M7" s="1151"/>
      <c r="N7" s="1151"/>
    </row>
    <row r="8" spans="1:14" s="1151" customFormat="1" ht="12.75" customHeight="1" thickBot="1" x14ac:dyDescent="0.3">
      <c r="B8" s="2599"/>
      <c r="C8" s="3528"/>
      <c r="D8" s="3467"/>
      <c r="E8" s="3469"/>
      <c r="F8" s="91"/>
      <c r="J8" s="1355"/>
    </row>
    <row r="9" spans="1:14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SUM(E10:E16)</f>
        <v>700670.33000000007</v>
      </c>
      <c r="F9" s="187"/>
      <c r="G9" s="1356"/>
      <c r="H9" s="1356"/>
      <c r="J9" s="1355"/>
    </row>
    <row r="10" spans="1:14" s="1157" customFormat="1" ht="12" customHeight="1" x14ac:dyDescent="0.2">
      <c r="B10" s="816"/>
      <c r="C10" s="817" t="s">
        <v>456</v>
      </c>
      <c r="D10" s="1357" t="s">
        <v>457</v>
      </c>
      <c r="E10" s="819">
        <f>F23</f>
        <v>23150</v>
      </c>
      <c r="F10" s="820"/>
      <c r="H10" s="1358"/>
      <c r="I10" s="1359"/>
      <c r="J10" s="1163"/>
      <c r="K10" s="1360"/>
      <c r="L10" s="1360"/>
      <c r="M10" s="1360"/>
      <c r="N10" s="1360"/>
    </row>
    <row r="11" spans="1:14" s="1157" customFormat="1" ht="12" customHeight="1" x14ac:dyDescent="0.25">
      <c r="B11" s="816"/>
      <c r="C11" s="823" t="s">
        <v>458</v>
      </c>
      <c r="D11" s="824" t="s">
        <v>459</v>
      </c>
      <c r="E11" s="1162">
        <f>H37</f>
        <v>340245.8</v>
      </c>
      <c r="F11" s="820"/>
      <c r="H11" s="1358"/>
      <c r="I11" s="1359"/>
      <c r="J11" s="1163"/>
      <c r="K11" s="1360"/>
      <c r="L11" s="1360"/>
      <c r="M11" s="1360"/>
      <c r="N11" s="1360"/>
    </row>
    <row r="12" spans="1:14" s="1157" customFormat="1" ht="12" customHeight="1" x14ac:dyDescent="0.25">
      <c r="B12" s="816"/>
      <c r="C12" s="827" t="s">
        <v>156</v>
      </c>
      <c r="D12" s="828" t="s">
        <v>157</v>
      </c>
      <c r="E12" s="825">
        <f>F47</f>
        <v>3344.5299999999997</v>
      </c>
      <c r="F12" s="820"/>
      <c r="H12" s="1358"/>
      <c r="I12" s="1359"/>
      <c r="J12" s="1361"/>
      <c r="K12" s="1360"/>
      <c r="L12" s="1360"/>
      <c r="M12" s="1360"/>
      <c r="N12" s="1360"/>
    </row>
    <row r="13" spans="1:14" s="1157" customFormat="1" ht="12" customHeight="1" x14ac:dyDescent="0.25">
      <c r="B13" s="816"/>
      <c r="C13" s="827" t="s">
        <v>158</v>
      </c>
      <c r="D13" s="828" t="s">
        <v>159</v>
      </c>
      <c r="E13" s="1162">
        <f>F62</f>
        <v>18050</v>
      </c>
      <c r="F13" s="820"/>
      <c r="H13" s="1358"/>
      <c r="I13" s="1359"/>
      <c r="J13" s="1163"/>
      <c r="K13" s="1360"/>
      <c r="L13" s="1360"/>
      <c r="M13" s="1360"/>
      <c r="N13" s="1360"/>
    </row>
    <row r="14" spans="1:14" s="1157" customFormat="1" ht="12" customHeight="1" x14ac:dyDescent="0.25">
      <c r="B14" s="816"/>
      <c r="C14" s="827" t="s">
        <v>160</v>
      </c>
      <c r="D14" s="828" t="s">
        <v>1919</v>
      </c>
      <c r="E14" s="1162">
        <f>F75</f>
        <v>138200</v>
      </c>
      <c r="F14" s="831"/>
      <c r="H14" s="1358"/>
      <c r="I14" s="1359"/>
      <c r="J14" s="1163"/>
      <c r="K14" s="1360"/>
      <c r="L14" s="1360"/>
      <c r="M14" s="1360"/>
      <c r="N14" s="1360"/>
    </row>
    <row r="15" spans="1:14" s="1157" customFormat="1" ht="12" customHeight="1" x14ac:dyDescent="0.25">
      <c r="B15" s="816"/>
      <c r="C15" s="827" t="s">
        <v>335</v>
      </c>
      <c r="D15" s="828" t="s">
        <v>1927</v>
      </c>
      <c r="E15" s="1162">
        <f>F90</f>
        <v>171080</v>
      </c>
      <c r="F15" s="831"/>
      <c r="H15" s="1358"/>
      <c r="I15" s="1359"/>
      <c r="J15" s="1163"/>
      <c r="K15" s="1360"/>
      <c r="L15" s="1360"/>
      <c r="M15" s="1360"/>
      <c r="N15" s="1360"/>
    </row>
    <row r="16" spans="1:14" s="1157" customFormat="1" ht="12" customHeight="1" thickBot="1" x14ac:dyDescent="0.3">
      <c r="B16" s="816"/>
      <c r="C16" s="2718" t="s">
        <v>162</v>
      </c>
      <c r="D16" s="2719" t="s">
        <v>1921</v>
      </c>
      <c r="E16" s="2664">
        <f>F126</f>
        <v>6600</v>
      </c>
      <c r="F16" s="831"/>
      <c r="H16" s="1358"/>
      <c r="I16" s="1359"/>
      <c r="J16" s="1163"/>
      <c r="K16" s="1360"/>
      <c r="L16" s="1360"/>
      <c r="M16" s="1360"/>
      <c r="N16" s="1360"/>
    </row>
    <row r="17" spans="1:14" s="1351" customFormat="1" ht="12" customHeight="1" x14ac:dyDescent="0.25">
      <c r="B17" s="1362"/>
      <c r="C17" s="649"/>
      <c r="D17" s="649"/>
      <c r="E17" s="649"/>
      <c r="F17" s="649"/>
      <c r="H17" s="1363"/>
      <c r="I17" s="1364"/>
      <c r="J17" s="1365"/>
      <c r="K17" s="1366"/>
      <c r="L17" s="1366"/>
      <c r="M17" s="1366"/>
      <c r="N17" s="1366"/>
    </row>
    <row r="18" spans="1:14" ht="12" customHeight="1" x14ac:dyDescent="0.25">
      <c r="J18" s="1367"/>
    </row>
    <row r="19" spans="1:14" ht="18.75" customHeight="1" x14ac:dyDescent="0.25">
      <c r="B19" s="1188" t="s">
        <v>1823</v>
      </c>
      <c r="C19" s="1188"/>
      <c r="D19" s="1188"/>
      <c r="E19" s="1188"/>
      <c r="F19" s="1188"/>
      <c r="G19" s="1188"/>
      <c r="H19" s="201"/>
    </row>
    <row r="20" spans="1:14" ht="12" customHeight="1" thickBot="1" x14ac:dyDescent="0.3">
      <c r="B20" s="1152"/>
      <c r="C20" s="1152"/>
      <c r="D20" s="1152"/>
      <c r="E20" s="181"/>
      <c r="F20" s="181"/>
      <c r="G20" s="181" t="s">
        <v>110</v>
      </c>
      <c r="H20" s="1153"/>
    </row>
    <row r="21" spans="1:14" ht="12.75" customHeight="1" x14ac:dyDescent="0.25">
      <c r="A21" s="3472" t="s">
        <v>1801</v>
      </c>
      <c r="B21" s="3527" t="s">
        <v>164</v>
      </c>
      <c r="C21" s="3530" t="s">
        <v>790</v>
      </c>
      <c r="D21" s="3466" t="s">
        <v>462</v>
      </c>
      <c r="E21" s="3549" t="s">
        <v>1804</v>
      </c>
      <c r="F21" s="3468" t="s">
        <v>1800</v>
      </c>
      <c r="G21" s="3489" t="s">
        <v>167</v>
      </c>
      <c r="H21" s="1084"/>
    </row>
    <row r="22" spans="1:14" ht="15.75" customHeight="1" thickBot="1" x14ac:dyDescent="0.3">
      <c r="A22" s="3473"/>
      <c r="B22" s="3528"/>
      <c r="C22" s="3531"/>
      <c r="D22" s="3467"/>
      <c r="E22" s="3550"/>
      <c r="F22" s="3507"/>
      <c r="G22" s="3490"/>
      <c r="H22" s="1084"/>
    </row>
    <row r="23" spans="1:14" ht="15" customHeight="1" thickBot="1" x14ac:dyDescent="0.3">
      <c r="A23" s="186">
        <f>A24</f>
        <v>6950</v>
      </c>
      <c r="B23" s="184" t="s">
        <v>2</v>
      </c>
      <c r="C23" s="583" t="s">
        <v>168</v>
      </c>
      <c r="D23" s="393" t="s">
        <v>169</v>
      </c>
      <c r="E23" s="186">
        <f>E24</f>
        <v>23150</v>
      </c>
      <c r="F23" s="186">
        <f>F24</f>
        <v>23150</v>
      </c>
      <c r="G23" s="1167" t="s">
        <v>6</v>
      </c>
      <c r="H23" s="1084"/>
    </row>
    <row r="24" spans="1:14" ht="12.75" customHeight="1" x14ac:dyDescent="0.25">
      <c r="A24" s="1368">
        <f>SUM(A25:A30)</f>
        <v>6950</v>
      </c>
      <c r="B24" s="1369" t="s">
        <v>6</v>
      </c>
      <c r="C24" s="1370" t="s">
        <v>6</v>
      </c>
      <c r="D24" s="1371" t="s">
        <v>463</v>
      </c>
      <c r="E24" s="1372">
        <f>SUM(E25:E30)</f>
        <v>23150</v>
      </c>
      <c r="F24" s="1373">
        <f>SUM(F25:F30)</f>
        <v>23150</v>
      </c>
      <c r="G24" s="1170"/>
      <c r="H24" s="1084"/>
    </row>
    <row r="25" spans="1:14" ht="12.75" customHeight="1" x14ac:dyDescent="0.25">
      <c r="A25" s="1278">
        <v>5000</v>
      </c>
      <c r="B25" s="1374" t="s">
        <v>170</v>
      </c>
      <c r="C25" s="1377">
        <v>6500101601</v>
      </c>
      <c r="D25" s="1378" t="s">
        <v>791</v>
      </c>
      <c r="E25" s="1241">
        <v>5000</v>
      </c>
      <c r="F25" s="1242">
        <v>5000</v>
      </c>
      <c r="G25" s="1379"/>
      <c r="H25" s="1084"/>
    </row>
    <row r="26" spans="1:14" ht="12.75" customHeight="1" x14ac:dyDescent="0.25">
      <c r="A26" s="1278">
        <v>650</v>
      </c>
      <c r="B26" s="1374" t="s">
        <v>170</v>
      </c>
      <c r="C26" s="1377">
        <v>6500161601</v>
      </c>
      <c r="D26" s="1378" t="s">
        <v>1869</v>
      </c>
      <c r="E26" s="1241">
        <v>650</v>
      </c>
      <c r="F26" s="1242">
        <v>650</v>
      </c>
      <c r="G26" s="1379"/>
      <c r="H26" s="1380"/>
    </row>
    <row r="27" spans="1:14" ht="12.75" customHeight="1" x14ac:dyDescent="0.25">
      <c r="A27" s="1284">
        <v>1000</v>
      </c>
      <c r="B27" s="1381" t="s">
        <v>170</v>
      </c>
      <c r="C27" s="1382">
        <v>6500191601</v>
      </c>
      <c r="D27" s="1383" t="s">
        <v>754</v>
      </c>
      <c r="E27" s="1384">
        <v>0</v>
      </c>
      <c r="F27" s="1285">
        <v>0</v>
      </c>
      <c r="G27" s="1385"/>
      <c r="H27" s="1380"/>
    </row>
    <row r="28" spans="1:14" ht="12.75" customHeight="1" x14ac:dyDescent="0.25">
      <c r="A28" s="1278">
        <v>300</v>
      </c>
      <c r="B28" s="1374" t="s">
        <v>170</v>
      </c>
      <c r="C28" s="1377">
        <v>6500201601</v>
      </c>
      <c r="D28" s="1378" t="s">
        <v>792</v>
      </c>
      <c r="E28" s="1241">
        <v>300</v>
      </c>
      <c r="F28" s="1242">
        <v>300</v>
      </c>
      <c r="G28" s="1379"/>
      <c r="H28" s="1380"/>
    </row>
    <row r="29" spans="1:14" ht="22.5" x14ac:dyDescent="0.25">
      <c r="A29" s="1278">
        <v>0</v>
      </c>
      <c r="B29" s="1374" t="s">
        <v>170</v>
      </c>
      <c r="C29" s="1377">
        <v>6500321601</v>
      </c>
      <c r="D29" s="1209" t="s">
        <v>1870</v>
      </c>
      <c r="E29" s="1241">
        <v>10000</v>
      </c>
      <c r="F29" s="1242">
        <v>10000</v>
      </c>
      <c r="G29" s="1379"/>
      <c r="H29" s="1380"/>
    </row>
    <row r="30" spans="1:14" ht="12.75" customHeight="1" thickBot="1" x14ac:dyDescent="0.3">
      <c r="A30" s="1597">
        <v>0</v>
      </c>
      <c r="B30" s="1401" t="s">
        <v>170</v>
      </c>
      <c r="C30" s="2953">
        <v>6500371601</v>
      </c>
      <c r="D30" s="2954" t="s">
        <v>1871</v>
      </c>
      <c r="E30" s="1885">
        <v>7200</v>
      </c>
      <c r="F30" s="1456">
        <v>7200</v>
      </c>
      <c r="G30" s="2651"/>
      <c r="H30" s="1380"/>
    </row>
    <row r="31" spans="1:14" ht="10.5" customHeight="1" x14ac:dyDescent="0.25">
      <c r="B31" s="1380"/>
      <c r="C31" s="1387"/>
      <c r="D31" s="1388"/>
      <c r="E31" s="1182"/>
      <c r="F31" s="1182"/>
      <c r="G31" s="1182"/>
      <c r="H31" s="1380"/>
    </row>
    <row r="32" spans="1:14" ht="10.5" customHeight="1" x14ac:dyDescent="0.25">
      <c r="B32" s="1380"/>
      <c r="C32" s="1387"/>
      <c r="D32" s="1388"/>
      <c r="E32" s="1182"/>
      <c r="F32" s="1182"/>
      <c r="G32" s="1182"/>
      <c r="H32" s="1380"/>
    </row>
    <row r="33" spans="1:12" ht="18.75" customHeight="1" x14ac:dyDescent="0.25">
      <c r="B33" s="3529" t="s">
        <v>1824</v>
      </c>
      <c r="C33" s="3529"/>
      <c r="D33" s="3529"/>
      <c r="E33" s="3529"/>
      <c r="F33" s="3529"/>
      <c r="G33" s="3529"/>
      <c r="H33" s="179"/>
      <c r="I33" s="179"/>
    </row>
    <row r="34" spans="1:12" ht="12.75" customHeight="1" thickBot="1" x14ac:dyDescent="0.3">
      <c r="B34" s="1152"/>
      <c r="C34" s="1152"/>
      <c r="D34" s="1152"/>
      <c r="E34" s="1152"/>
      <c r="F34" s="1152"/>
      <c r="G34" s="1152"/>
      <c r="H34" s="181" t="s">
        <v>110</v>
      </c>
    </row>
    <row r="35" spans="1:12" ht="12.75" customHeight="1" x14ac:dyDescent="0.25">
      <c r="A35" s="3472" t="s">
        <v>1801</v>
      </c>
      <c r="B35" s="3482" t="s">
        <v>318</v>
      </c>
      <c r="C35" s="3484" t="s">
        <v>793</v>
      </c>
      <c r="D35" s="3466" t="s">
        <v>468</v>
      </c>
      <c r="E35" s="3510" t="s">
        <v>469</v>
      </c>
      <c r="F35" s="3547" t="s">
        <v>470</v>
      </c>
      <c r="G35" s="3549" t="s">
        <v>1804</v>
      </c>
      <c r="H35" s="3468" t="s">
        <v>1800</v>
      </c>
    </row>
    <row r="36" spans="1:12" ht="16.5" customHeight="1" thickBot="1" x14ac:dyDescent="0.3">
      <c r="A36" s="3473"/>
      <c r="B36" s="3498"/>
      <c r="C36" s="3493"/>
      <c r="D36" s="3467"/>
      <c r="E36" s="3511"/>
      <c r="F36" s="3548"/>
      <c r="G36" s="3550"/>
      <c r="H36" s="3507"/>
    </row>
    <row r="37" spans="1:12" ht="15" customHeight="1" thickBot="1" x14ac:dyDescent="0.3">
      <c r="A37" s="1389">
        <f>SUM(A38:A40)</f>
        <v>311136</v>
      </c>
      <c r="B37" s="848" t="s">
        <v>2</v>
      </c>
      <c r="C37" s="849" t="s">
        <v>471</v>
      </c>
      <c r="D37" s="850" t="s">
        <v>169</v>
      </c>
      <c r="E37" s="1192">
        <f>SUM(E38:E40)</f>
        <v>337245.8</v>
      </c>
      <c r="F37" s="2955">
        <f>SUM(F38:F40)</f>
        <v>3000</v>
      </c>
      <c r="G37" s="1389">
        <f>SUM(G38:G40)</f>
        <v>340245.8</v>
      </c>
      <c r="H37" s="1390">
        <f>SUM(H38:H40)</f>
        <v>340245.8</v>
      </c>
    </row>
    <row r="38" spans="1:12" ht="11.25" customHeight="1" x14ac:dyDescent="0.25">
      <c r="A38" s="1391">
        <v>36576</v>
      </c>
      <c r="B38" s="1392" t="s">
        <v>170</v>
      </c>
      <c r="C38" s="1393" t="s">
        <v>794</v>
      </c>
      <c r="D38" s="1394" t="s">
        <v>795</v>
      </c>
      <c r="E38" s="2956">
        <v>35404.800000000003</v>
      </c>
      <c r="F38" s="2957">
        <v>3000</v>
      </c>
      <c r="G38" s="1395">
        <v>38404.800000000003</v>
      </c>
      <c r="H38" s="2646">
        <f>E38+F38</f>
        <v>38404.800000000003</v>
      </c>
      <c r="K38" s="1396"/>
    </row>
    <row r="39" spans="1:12" ht="22.5" x14ac:dyDescent="0.25">
      <c r="A39" s="1397">
        <v>129600</v>
      </c>
      <c r="B39" s="1374" t="s">
        <v>170</v>
      </c>
      <c r="C39" s="1398">
        <v>689951601</v>
      </c>
      <c r="D39" s="380" t="s">
        <v>2272</v>
      </c>
      <c r="E39" s="2647">
        <v>135000</v>
      </c>
      <c r="F39" s="2648"/>
      <c r="G39" s="1399">
        <v>135000</v>
      </c>
      <c r="H39" s="2646">
        <v>135000</v>
      </c>
    </row>
    <row r="40" spans="1:12" ht="23.25" thickBot="1" x14ac:dyDescent="0.3">
      <c r="A40" s="1400">
        <v>144960</v>
      </c>
      <c r="B40" s="1401" t="s">
        <v>170</v>
      </c>
      <c r="C40" s="1402">
        <v>689961601</v>
      </c>
      <c r="D40" s="2620" t="s">
        <v>2273</v>
      </c>
      <c r="E40" s="2649">
        <v>166841</v>
      </c>
      <c r="F40" s="2650"/>
      <c r="G40" s="1403">
        <v>166841</v>
      </c>
      <c r="H40" s="2958">
        <v>166841</v>
      </c>
    </row>
    <row r="41" spans="1:12" ht="10.5" customHeight="1" x14ac:dyDescent="0.25">
      <c r="B41" s="1380"/>
      <c r="C41" s="1387"/>
      <c r="D41" s="1388"/>
      <c r="E41" s="1182"/>
      <c r="F41" s="1182"/>
      <c r="G41" s="1182"/>
      <c r="H41" s="1380"/>
    </row>
    <row r="42" spans="1:12" ht="10.5" customHeight="1" x14ac:dyDescent="0.25">
      <c r="B42" s="1380"/>
      <c r="C42" s="1387"/>
      <c r="D42" s="1388"/>
      <c r="E42" s="1182"/>
      <c r="F42" s="1182"/>
      <c r="G42" s="1182"/>
      <c r="H42" s="1380"/>
    </row>
    <row r="43" spans="1:12" ht="18.75" customHeight="1" x14ac:dyDescent="0.25">
      <c r="B43" s="1188" t="s">
        <v>1825</v>
      </c>
      <c r="C43" s="1188"/>
      <c r="D43" s="1188"/>
      <c r="E43" s="1188"/>
      <c r="F43" s="1188"/>
      <c r="G43" s="1188"/>
      <c r="H43" s="179"/>
    </row>
    <row r="44" spans="1:12" ht="12.75" customHeight="1" thickBot="1" x14ac:dyDescent="0.3">
      <c r="B44" s="1152"/>
      <c r="C44" s="1152"/>
      <c r="D44" s="1152"/>
      <c r="E44" s="288"/>
      <c r="F44" s="288"/>
      <c r="G44" s="182" t="s">
        <v>110</v>
      </c>
      <c r="H44" s="1233"/>
    </row>
    <row r="45" spans="1:12" ht="12.75" customHeight="1" x14ac:dyDescent="0.25">
      <c r="A45" s="3472" t="s">
        <v>1801</v>
      </c>
      <c r="B45" s="3482" t="s">
        <v>318</v>
      </c>
      <c r="C45" s="3484" t="s">
        <v>796</v>
      </c>
      <c r="D45" s="3476" t="s">
        <v>200</v>
      </c>
      <c r="E45" s="3549" t="s">
        <v>1804</v>
      </c>
      <c r="F45" s="3468" t="s">
        <v>1800</v>
      </c>
      <c r="G45" s="3532" t="s">
        <v>167</v>
      </c>
      <c r="H45" s="1084"/>
    </row>
    <row r="46" spans="1:12" ht="15" customHeight="1" thickBot="1" x14ac:dyDescent="0.3">
      <c r="A46" s="3473"/>
      <c r="B46" s="3498"/>
      <c r="C46" s="3493"/>
      <c r="D46" s="3477"/>
      <c r="E46" s="3550"/>
      <c r="F46" s="3507"/>
      <c r="G46" s="3533"/>
      <c r="H46" s="1084"/>
    </row>
    <row r="47" spans="1:12" ht="15" customHeight="1" thickBot="1" x14ac:dyDescent="0.3">
      <c r="A47" s="186">
        <f>A48</f>
        <v>3011</v>
      </c>
      <c r="B47" s="393" t="s">
        <v>2</v>
      </c>
      <c r="C47" s="583" t="s">
        <v>168</v>
      </c>
      <c r="D47" s="185" t="s">
        <v>169</v>
      </c>
      <c r="E47" s="186">
        <f>E48</f>
        <v>3344.53</v>
      </c>
      <c r="F47" s="186">
        <f>F48</f>
        <v>3344.5299999999997</v>
      </c>
      <c r="G47" s="1167" t="s">
        <v>6</v>
      </c>
      <c r="H47" s="1084"/>
      <c r="I47" s="1166"/>
    </row>
    <row r="48" spans="1:12" x14ac:dyDescent="0.2">
      <c r="A48" s="1404">
        <f>SUM(A49:A55)</f>
        <v>3011</v>
      </c>
      <c r="B48" s="1168" t="s">
        <v>170</v>
      </c>
      <c r="C48" s="1405" t="s">
        <v>6</v>
      </c>
      <c r="D48" s="1406" t="s">
        <v>797</v>
      </c>
      <c r="E48" s="1407">
        <v>3344.53</v>
      </c>
      <c r="F48" s="1408">
        <f>SUM(F49:F55)</f>
        <v>3344.5299999999997</v>
      </c>
      <c r="G48" s="1409"/>
      <c r="H48" s="1084"/>
      <c r="I48" s="1166"/>
      <c r="J48" s="1410"/>
      <c r="K48" s="1410"/>
      <c r="L48" s="1411"/>
    </row>
    <row r="49" spans="1:12" x14ac:dyDescent="0.2">
      <c r="A49" s="1412">
        <v>1700</v>
      </c>
      <c r="B49" s="1413" t="s">
        <v>179</v>
      </c>
      <c r="C49" s="1414" t="s">
        <v>798</v>
      </c>
      <c r="D49" s="1415" t="s">
        <v>799</v>
      </c>
      <c r="E49" s="1416"/>
      <c r="F49" s="1417">
        <v>1741.53</v>
      </c>
      <c r="G49" s="307"/>
      <c r="H49" s="1084"/>
      <c r="J49" s="1410"/>
      <c r="K49" s="1410"/>
      <c r="L49" s="1410"/>
    </row>
    <row r="50" spans="1:12" x14ac:dyDescent="0.2">
      <c r="A50" s="1412">
        <v>50</v>
      </c>
      <c r="B50" s="1413" t="s">
        <v>179</v>
      </c>
      <c r="C50" s="1414" t="s">
        <v>800</v>
      </c>
      <c r="D50" s="1415" t="s">
        <v>801</v>
      </c>
      <c r="E50" s="1418"/>
      <c r="F50" s="1417">
        <v>50</v>
      </c>
      <c r="G50" s="1419"/>
      <c r="H50" s="1084"/>
      <c r="J50" s="1410"/>
      <c r="K50" s="1410"/>
      <c r="L50" s="1410"/>
    </row>
    <row r="51" spans="1:12" x14ac:dyDescent="0.2">
      <c r="A51" s="1412">
        <v>500</v>
      </c>
      <c r="B51" s="1413" t="s">
        <v>179</v>
      </c>
      <c r="C51" s="1414" t="s">
        <v>802</v>
      </c>
      <c r="D51" s="1415" t="s">
        <v>803</v>
      </c>
      <c r="E51" s="1416"/>
      <c r="F51" s="1417">
        <v>500</v>
      </c>
      <c r="G51" s="1419"/>
      <c r="H51" s="1084"/>
      <c r="J51" s="1410"/>
      <c r="K51" s="1410"/>
      <c r="L51" s="1410"/>
    </row>
    <row r="52" spans="1:12" x14ac:dyDescent="0.2">
      <c r="A52" s="1412">
        <v>600</v>
      </c>
      <c r="B52" s="1413" t="s">
        <v>179</v>
      </c>
      <c r="C52" s="1414" t="s">
        <v>804</v>
      </c>
      <c r="D52" s="1415" t="s">
        <v>805</v>
      </c>
      <c r="E52" s="1416"/>
      <c r="F52" s="1417">
        <v>800</v>
      </c>
      <c r="G52" s="1419"/>
      <c r="H52" s="1084"/>
      <c r="J52" s="1410"/>
      <c r="K52" s="1410"/>
      <c r="L52" s="1411"/>
    </row>
    <row r="53" spans="1:12" x14ac:dyDescent="0.2">
      <c r="A53" s="1412">
        <v>50</v>
      </c>
      <c r="B53" s="1420" t="s">
        <v>179</v>
      </c>
      <c r="C53" s="1421" t="s">
        <v>806</v>
      </c>
      <c r="D53" s="1422" t="s">
        <v>807</v>
      </c>
      <c r="E53" s="1416"/>
      <c r="F53" s="1417">
        <v>50</v>
      </c>
      <c r="G53" s="1419"/>
      <c r="H53" s="1084"/>
      <c r="J53" s="1410"/>
      <c r="K53" s="1410"/>
      <c r="L53" s="1410"/>
    </row>
    <row r="54" spans="1:12" x14ac:dyDescent="0.2">
      <c r="A54" s="1412">
        <v>111</v>
      </c>
      <c r="B54" s="1420" t="s">
        <v>179</v>
      </c>
      <c r="C54" s="1421" t="s">
        <v>808</v>
      </c>
      <c r="D54" s="1423" t="s">
        <v>809</v>
      </c>
      <c r="E54" s="1416"/>
      <c r="F54" s="1417">
        <v>103</v>
      </c>
      <c r="G54" s="1419"/>
      <c r="H54" s="1084"/>
      <c r="J54" s="1410"/>
      <c r="K54" s="1410"/>
      <c r="L54" s="1410"/>
    </row>
    <row r="55" spans="1:12" ht="12" thickBot="1" x14ac:dyDescent="0.3">
      <c r="A55" s="2720">
        <v>0</v>
      </c>
      <c r="B55" s="2014" t="s">
        <v>179</v>
      </c>
      <c r="C55" s="2959" t="s">
        <v>2274</v>
      </c>
      <c r="D55" s="2959" t="s">
        <v>1868</v>
      </c>
      <c r="E55" s="1386">
        <v>100</v>
      </c>
      <c r="F55" s="1290">
        <v>100</v>
      </c>
      <c r="G55" s="2258"/>
    </row>
    <row r="56" spans="1:12" ht="10.5" customHeight="1" x14ac:dyDescent="0.25"/>
    <row r="57" spans="1:12" ht="10.5" customHeight="1" x14ac:dyDescent="0.25"/>
    <row r="58" spans="1:12" ht="18.75" customHeight="1" x14ac:dyDescent="0.25">
      <c r="B58" s="1188" t="s">
        <v>1826</v>
      </c>
      <c r="C58" s="1188"/>
      <c r="D58" s="1188"/>
      <c r="E58" s="1188"/>
      <c r="F58" s="1188"/>
      <c r="G58" s="1188"/>
      <c r="H58" s="179"/>
    </row>
    <row r="59" spans="1:12" ht="12" thickBot="1" x14ac:dyDescent="0.3">
      <c r="B59" s="1152"/>
      <c r="C59" s="1152"/>
      <c r="D59" s="1152"/>
      <c r="E59" s="288"/>
      <c r="F59" s="288"/>
      <c r="G59" s="182" t="s">
        <v>110</v>
      </c>
      <c r="H59" s="1233"/>
    </row>
    <row r="60" spans="1:12" ht="14.25" customHeight="1" x14ac:dyDescent="0.25">
      <c r="A60" s="3472" t="s">
        <v>1801</v>
      </c>
      <c r="B60" s="3482" t="s">
        <v>318</v>
      </c>
      <c r="C60" s="3484" t="s">
        <v>819</v>
      </c>
      <c r="D60" s="3476" t="s">
        <v>292</v>
      </c>
      <c r="E60" s="3549" t="s">
        <v>1804</v>
      </c>
      <c r="F60" s="3468" t="s">
        <v>1800</v>
      </c>
      <c r="G60" s="3470" t="s">
        <v>167</v>
      </c>
      <c r="H60" s="1084"/>
    </row>
    <row r="61" spans="1:12" ht="12" thickBot="1" x14ac:dyDescent="0.3">
      <c r="A61" s="3473"/>
      <c r="B61" s="3498"/>
      <c r="C61" s="3493"/>
      <c r="D61" s="3477"/>
      <c r="E61" s="3550"/>
      <c r="F61" s="3507"/>
      <c r="G61" s="3471"/>
      <c r="H61" s="1084"/>
    </row>
    <row r="62" spans="1:12" ht="15" customHeight="1" thickBot="1" x14ac:dyDescent="0.3">
      <c r="A62" s="186">
        <f>A63</f>
        <v>19300</v>
      </c>
      <c r="B62" s="230" t="s">
        <v>2</v>
      </c>
      <c r="C62" s="583" t="s">
        <v>168</v>
      </c>
      <c r="D62" s="185" t="s">
        <v>169</v>
      </c>
      <c r="E62" s="186">
        <f>E63</f>
        <v>38250</v>
      </c>
      <c r="F62" s="186">
        <f>F63</f>
        <v>18050</v>
      </c>
      <c r="G62" s="1167" t="s">
        <v>6</v>
      </c>
      <c r="H62" s="1084"/>
    </row>
    <row r="63" spans="1:12" x14ac:dyDescent="0.25">
      <c r="A63" s="1275">
        <f>SUM(A64:A68)</f>
        <v>19300</v>
      </c>
      <c r="B63" s="990" t="s">
        <v>2</v>
      </c>
      <c r="C63" s="1235" t="s">
        <v>6</v>
      </c>
      <c r="D63" s="1276" t="s">
        <v>820</v>
      </c>
      <c r="E63" s="1237">
        <f>SUM(E64:E68)</f>
        <v>38250</v>
      </c>
      <c r="F63" s="1169">
        <f>SUM(F64:F68)</f>
        <v>18050</v>
      </c>
      <c r="G63" s="467"/>
      <c r="H63" s="1084"/>
    </row>
    <row r="64" spans="1:12" ht="22.5" x14ac:dyDescent="0.25">
      <c r="A64" s="1278">
        <v>300</v>
      </c>
      <c r="B64" s="835" t="s">
        <v>2</v>
      </c>
      <c r="C64" s="1688" t="s">
        <v>821</v>
      </c>
      <c r="D64" s="2634" t="s">
        <v>756</v>
      </c>
      <c r="E64" s="1241">
        <v>150</v>
      </c>
      <c r="F64" s="1242">
        <v>150</v>
      </c>
      <c r="G64" s="1450"/>
      <c r="H64" s="1084"/>
    </row>
    <row r="65" spans="1:14" ht="12.75" customHeight="1" x14ac:dyDescent="0.25">
      <c r="A65" s="1461">
        <v>7000</v>
      </c>
      <c r="B65" s="2169" t="s">
        <v>2</v>
      </c>
      <c r="C65" s="1471" t="s">
        <v>1864</v>
      </c>
      <c r="D65" s="1472" t="s">
        <v>1863</v>
      </c>
      <c r="E65" s="1463">
        <v>0</v>
      </c>
      <c r="F65" s="1464">
        <v>0</v>
      </c>
      <c r="G65" s="388"/>
      <c r="H65" s="1084"/>
      <c r="I65" s="1388"/>
      <c r="J65" s="1388"/>
      <c r="K65" s="1388"/>
      <c r="L65" s="1388"/>
      <c r="M65" s="1388"/>
      <c r="N65" s="1388"/>
    </row>
    <row r="66" spans="1:14" ht="22.5" x14ac:dyDescent="0.25">
      <c r="A66" s="1278">
        <v>12000</v>
      </c>
      <c r="B66" s="835" t="s">
        <v>2</v>
      </c>
      <c r="C66" s="1240" t="s">
        <v>1865</v>
      </c>
      <c r="D66" s="1283" t="s">
        <v>1866</v>
      </c>
      <c r="E66" s="1241">
        <v>11000</v>
      </c>
      <c r="F66" s="1242">
        <v>11000</v>
      </c>
      <c r="G66" s="469"/>
      <c r="H66" s="1084"/>
      <c r="I66" s="1452"/>
      <c r="J66" s="1453"/>
      <c r="K66" s="1453"/>
      <c r="L66" s="1388"/>
      <c r="M66" s="1388"/>
      <c r="N66" s="1388"/>
    </row>
    <row r="67" spans="1:14" x14ac:dyDescent="0.25">
      <c r="A67" s="1278">
        <v>0</v>
      </c>
      <c r="B67" s="835" t="s">
        <v>2</v>
      </c>
      <c r="C67" s="540"/>
      <c r="D67" s="662" t="s">
        <v>2081</v>
      </c>
      <c r="E67" s="1241">
        <v>20200</v>
      </c>
      <c r="F67" s="1242">
        <v>0</v>
      </c>
      <c r="G67" s="385" t="s">
        <v>2276</v>
      </c>
      <c r="H67" s="1084"/>
      <c r="I67" s="1454"/>
      <c r="J67" s="1388"/>
      <c r="K67" s="1388"/>
      <c r="L67" s="1388"/>
      <c r="M67" s="1388"/>
      <c r="N67" s="1388"/>
    </row>
    <row r="68" spans="1:14" ht="12" thickBot="1" x14ac:dyDescent="0.3">
      <c r="A68" s="1286">
        <v>0</v>
      </c>
      <c r="B68" s="1287" t="s">
        <v>2</v>
      </c>
      <c r="C68" s="2735" t="s">
        <v>2275</v>
      </c>
      <c r="D68" s="2960" t="s">
        <v>1867</v>
      </c>
      <c r="E68" s="1386">
        <v>6900</v>
      </c>
      <c r="F68" s="1290">
        <v>6900</v>
      </c>
      <c r="G68" s="470"/>
      <c r="H68" s="1084"/>
      <c r="I68" s="1452"/>
      <c r="J68" s="1388"/>
      <c r="K68" s="1388"/>
      <c r="L68" s="1388"/>
      <c r="M68" s="1388"/>
      <c r="N68" s="1388"/>
    </row>
    <row r="69" spans="1:14" s="1187" customFormat="1" x14ac:dyDescent="0.25">
      <c r="A69" s="1182"/>
      <c r="B69" s="1267"/>
      <c r="C69" s="1268"/>
      <c r="D69" s="983"/>
      <c r="E69" s="1182"/>
      <c r="F69" s="1182"/>
      <c r="G69" s="975"/>
      <c r="I69" s="1388"/>
      <c r="J69" s="1388"/>
      <c r="K69" s="1388"/>
      <c r="L69" s="1388"/>
      <c r="M69" s="1388"/>
      <c r="N69" s="1388"/>
    </row>
    <row r="70" spans="1:14" x14ac:dyDescent="0.25">
      <c r="B70" s="1457"/>
      <c r="C70" s="1458"/>
      <c r="D70" s="1459"/>
      <c r="E70" s="1182"/>
      <c r="F70" s="1182"/>
      <c r="G70" s="1182"/>
      <c r="H70" s="1271"/>
      <c r="I70" s="1388"/>
      <c r="J70" s="1388"/>
      <c r="K70" s="1388"/>
      <c r="L70" s="1388"/>
      <c r="M70" s="1388"/>
      <c r="N70" s="1388"/>
    </row>
    <row r="71" spans="1:14" ht="17.25" customHeight="1" x14ac:dyDescent="0.25">
      <c r="B71" s="1188" t="s">
        <v>1827</v>
      </c>
      <c r="C71" s="1188"/>
      <c r="D71" s="1188"/>
      <c r="E71" s="1188"/>
      <c r="F71" s="1188"/>
      <c r="G71" s="1188"/>
      <c r="H71" s="180"/>
    </row>
    <row r="72" spans="1:14" ht="12" thickBot="1" x14ac:dyDescent="0.3">
      <c r="B72" s="1152"/>
      <c r="C72" s="1152"/>
      <c r="D72" s="1152"/>
      <c r="E72" s="181"/>
      <c r="F72" s="181"/>
      <c r="G72" s="181" t="s">
        <v>110</v>
      </c>
      <c r="H72" s="1153"/>
    </row>
    <row r="73" spans="1:14" ht="11.25" customHeight="1" x14ac:dyDescent="0.25">
      <c r="A73" s="3472" t="s">
        <v>1801</v>
      </c>
      <c r="B73" s="3551" t="s">
        <v>164</v>
      </c>
      <c r="C73" s="3530" t="s">
        <v>845</v>
      </c>
      <c r="D73" s="3466" t="s">
        <v>313</v>
      </c>
      <c r="E73" s="3549" t="s">
        <v>1804</v>
      </c>
      <c r="F73" s="3468" t="s">
        <v>1800</v>
      </c>
      <c r="G73" s="3470" t="s">
        <v>167</v>
      </c>
      <c r="H73" s="1084"/>
    </row>
    <row r="74" spans="1:14" ht="15" customHeight="1" thickBot="1" x14ac:dyDescent="0.3">
      <c r="A74" s="3473"/>
      <c r="B74" s="3552"/>
      <c r="C74" s="3531"/>
      <c r="D74" s="3467"/>
      <c r="E74" s="3550"/>
      <c r="F74" s="3507"/>
      <c r="G74" s="3471"/>
      <c r="H74" s="1084"/>
    </row>
    <row r="75" spans="1:14" ht="15" customHeight="1" thickBot="1" x14ac:dyDescent="0.3">
      <c r="A75" s="186">
        <f>A76</f>
        <v>115000</v>
      </c>
      <c r="B75" s="230" t="s">
        <v>2</v>
      </c>
      <c r="C75" s="393" t="s">
        <v>168</v>
      </c>
      <c r="D75" s="185" t="s">
        <v>169</v>
      </c>
      <c r="E75" s="186">
        <f>E76</f>
        <v>118000</v>
      </c>
      <c r="F75" s="231">
        <f>F76</f>
        <v>138200</v>
      </c>
      <c r="G75" s="1167" t="s">
        <v>6</v>
      </c>
      <c r="H75" s="1084"/>
    </row>
    <row r="76" spans="1:14" x14ac:dyDescent="0.25">
      <c r="A76" s="1275">
        <f>SUM(A77:A83)</f>
        <v>115000</v>
      </c>
      <c r="B76" s="1292" t="s">
        <v>6</v>
      </c>
      <c r="C76" s="1293" t="s">
        <v>6</v>
      </c>
      <c r="D76" s="1294" t="s">
        <v>314</v>
      </c>
      <c r="E76" s="1237">
        <f>SUM(E77:E83)</f>
        <v>118000</v>
      </c>
      <c r="F76" s="1169">
        <f>SUM(F77:F83)</f>
        <v>138200</v>
      </c>
      <c r="G76" s="1460"/>
      <c r="H76" s="1084"/>
      <c r="J76" s="2262"/>
      <c r="K76" s="2262"/>
      <c r="L76" s="1266"/>
      <c r="M76" s="1266"/>
    </row>
    <row r="77" spans="1:14" x14ac:dyDescent="0.25">
      <c r="A77" s="1461">
        <v>4000</v>
      </c>
      <c r="B77" s="2260" t="s">
        <v>2</v>
      </c>
      <c r="C77" s="1240" t="s">
        <v>846</v>
      </c>
      <c r="D77" s="1462" t="s">
        <v>757</v>
      </c>
      <c r="E77" s="1463">
        <v>2000</v>
      </c>
      <c r="F77" s="1464">
        <v>2000</v>
      </c>
      <c r="G77" s="1465"/>
      <c r="H77" s="1084"/>
      <c r="J77" s="1266"/>
      <c r="K77" s="1266"/>
      <c r="L77" s="1266"/>
      <c r="M77" s="1266"/>
    </row>
    <row r="78" spans="1:14" x14ac:dyDescent="0.25">
      <c r="A78" s="1278">
        <v>5000</v>
      </c>
      <c r="B78" s="2261" t="s">
        <v>2</v>
      </c>
      <c r="C78" s="1300" t="s">
        <v>1339</v>
      </c>
      <c r="D78" s="662" t="s">
        <v>758</v>
      </c>
      <c r="E78" s="1241">
        <v>5000</v>
      </c>
      <c r="F78" s="1242">
        <v>5000</v>
      </c>
      <c r="G78" s="385"/>
      <c r="H78" s="1084"/>
      <c r="J78" s="2643"/>
      <c r="K78" s="1266"/>
      <c r="L78" s="1266"/>
      <c r="M78" s="1266"/>
    </row>
    <row r="79" spans="1:14" x14ac:dyDescent="0.25">
      <c r="A79" s="1280">
        <v>101000</v>
      </c>
      <c r="B79" s="2261" t="s">
        <v>2</v>
      </c>
      <c r="C79" s="1240" t="s">
        <v>847</v>
      </c>
      <c r="D79" s="1466" t="s">
        <v>1859</v>
      </c>
      <c r="E79" s="1375"/>
      <c r="F79" s="1258"/>
      <c r="G79" s="468"/>
      <c r="H79" s="1084"/>
      <c r="J79" s="1266"/>
      <c r="K79" s="1266"/>
      <c r="L79" s="1266"/>
      <c r="M79" s="1266"/>
    </row>
    <row r="80" spans="1:14" ht="22.5" x14ac:dyDescent="0.25">
      <c r="A80" s="1280">
        <v>0</v>
      </c>
      <c r="B80" s="2261" t="s">
        <v>2</v>
      </c>
      <c r="C80" s="544" t="s">
        <v>1860</v>
      </c>
      <c r="D80" s="2961" t="s">
        <v>1861</v>
      </c>
      <c r="E80" s="1375">
        <v>101000</v>
      </c>
      <c r="F80" s="1258">
        <v>101000</v>
      </c>
      <c r="G80" s="468"/>
      <c r="H80" s="1084"/>
      <c r="J80" s="1266"/>
      <c r="K80" s="1266"/>
      <c r="L80" s="1266"/>
      <c r="M80" s="1266"/>
    </row>
    <row r="81" spans="1:13" x14ac:dyDescent="0.25">
      <c r="A81" s="1278">
        <v>5000</v>
      </c>
      <c r="B81" s="2644" t="s">
        <v>2</v>
      </c>
      <c r="C81" s="1300" t="s">
        <v>1338</v>
      </c>
      <c r="D81" s="1467" t="s">
        <v>848</v>
      </c>
      <c r="E81" s="1241">
        <v>5000</v>
      </c>
      <c r="F81" s="1242">
        <v>5000</v>
      </c>
      <c r="G81" s="385"/>
      <c r="H81" s="1084"/>
      <c r="J81" s="1266"/>
      <c r="K81" s="1266"/>
      <c r="L81" s="1266"/>
      <c r="M81" s="1266"/>
    </row>
    <row r="82" spans="1:13" x14ac:dyDescent="0.25">
      <c r="A82" s="1278">
        <v>0</v>
      </c>
      <c r="B82" s="2644" t="s">
        <v>2</v>
      </c>
      <c r="C82" s="1300" t="s">
        <v>2278</v>
      </c>
      <c r="D82" s="1467" t="s">
        <v>2081</v>
      </c>
      <c r="E82" s="1241">
        <v>0</v>
      </c>
      <c r="F82" s="1242">
        <v>20200</v>
      </c>
      <c r="G82" s="385" t="s">
        <v>2277</v>
      </c>
      <c r="H82" s="1084"/>
      <c r="J82" s="1266"/>
      <c r="K82" s="1266"/>
      <c r="L82" s="1266"/>
      <c r="M82" s="1266"/>
    </row>
    <row r="83" spans="1:13" ht="12" thickBot="1" x14ac:dyDescent="0.3">
      <c r="A83" s="1597">
        <v>0</v>
      </c>
      <c r="B83" s="2645" t="s">
        <v>2</v>
      </c>
      <c r="C83" s="2270" t="s">
        <v>2279</v>
      </c>
      <c r="D83" s="2962" t="s">
        <v>1862</v>
      </c>
      <c r="E83" s="1885">
        <v>5000</v>
      </c>
      <c r="F83" s="1456">
        <v>5000</v>
      </c>
      <c r="G83" s="2612"/>
      <c r="H83" s="1084"/>
      <c r="J83" s="1266"/>
      <c r="K83" s="1266"/>
      <c r="L83" s="1266"/>
      <c r="M83" s="1266"/>
    </row>
    <row r="84" spans="1:13" s="1187" customFormat="1" ht="12.75" customHeight="1" x14ac:dyDescent="0.25">
      <c r="A84" s="1182"/>
      <c r="B84" s="1267"/>
      <c r="C84" s="1268"/>
      <c r="D84" s="1468"/>
      <c r="E84" s="1182"/>
      <c r="F84" s="1182"/>
      <c r="G84" s="975"/>
    </row>
    <row r="85" spans="1:13" ht="12.75" customHeight="1" x14ac:dyDescent="0.25"/>
    <row r="86" spans="1:13" ht="18.75" customHeight="1" x14ac:dyDescent="0.25">
      <c r="B86" s="1188" t="s">
        <v>1828</v>
      </c>
      <c r="C86" s="1188"/>
      <c r="D86" s="1188"/>
      <c r="E86" s="1188"/>
      <c r="F86" s="1188"/>
      <c r="G86" s="1188"/>
      <c r="H86" s="700"/>
    </row>
    <row r="87" spans="1:13" ht="12.75" customHeight="1" thickBot="1" x14ac:dyDescent="0.3">
      <c r="B87" s="1152"/>
      <c r="C87" s="1303"/>
      <c r="D87" s="1152"/>
      <c r="E87" s="288"/>
      <c r="F87" s="288"/>
      <c r="G87" s="182" t="s">
        <v>110</v>
      </c>
      <c r="H87" s="1004"/>
    </row>
    <row r="88" spans="1:13" ht="12.75" customHeight="1" x14ac:dyDescent="0.25">
      <c r="A88" s="3472" t="s">
        <v>1801</v>
      </c>
      <c r="B88" s="3527" t="s">
        <v>164</v>
      </c>
      <c r="C88" s="3535" t="s">
        <v>849</v>
      </c>
      <c r="D88" s="3476" t="s">
        <v>384</v>
      </c>
      <c r="E88" s="3549" t="s">
        <v>1804</v>
      </c>
      <c r="F88" s="3468" t="s">
        <v>1800</v>
      </c>
      <c r="G88" s="3470" t="s">
        <v>167</v>
      </c>
      <c r="H88" s="1084"/>
    </row>
    <row r="89" spans="1:13" ht="15" customHeight="1" thickBot="1" x14ac:dyDescent="0.3">
      <c r="A89" s="3473"/>
      <c r="B89" s="3528"/>
      <c r="C89" s="3536"/>
      <c r="D89" s="3477"/>
      <c r="E89" s="3550"/>
      <c r="F89" s="3507"/>
      <c r="G89" s="3471"/>
      <c r="H89" s="1084"/>
    </row>
    <row r="90" spans="1:13" ht="15" customHeight="1" thickBot="1" x14ac:dyDescent="0.3">
      <c r="A90" s="231">
        <f>SUM(A91:A108)+SUM(A109:A118)</f>
        <v>78017.8</v>
      </c>
      <c r="B90" s="184" t="s">
        <v>2</v>
      </c>
      <c r="C90" s="583" t="s">
        <v>168</v>
      </c>
      <c r="D90" s="185" t="s">
        <v>169</v>
      </c>
      <c r="E90" s="186">
        <f>SUM(E91:E108)+SUM(E109:E118)</f>
        <v>171080</v>
      </c>
      <c r="F90" s="186">
        <f>SUM(F91:F108)+SUM(F109:F118)</f>
        <v>171080</v>
      </c>
      <c r="G90" s="1167" t="s">
        <v>6</v>
      </c>
      <c r="H90" s="1084"/>
      <c r="I90" s="1166"/>
    </row>
    <row r="91" spans="1:13" ht="22.5" x14ac:dyDescent="0.25">
      <c r="A91" s="2025">
        <v>100</v>
      </c>
      <c r="B91" s="2266" t="s">
        <v>2</v>
      </c>
      <c r="C91" s="1471" t="s">
        <v>850</v>
      </c>
      <c r="D91" s="592" t="s">
        <v>851</v>
      </c>
      <c r="E91" s="2275"/>
      <c r="F91" s="1474"/>
      <c r="G91" s="2041"/>
      <c r="H91" s="1187"/>
      <c r="I91" s="1187"/>
    </row>
    <row r="92" spans="1:13" x14ac:dyDescent="0.25">
      <c r="A92" s="2025">
        <v>37</v>
      </c>
      <c r="B92" s="2266" t="s">
        <v>2</v>
      </c>
      <c r="C92" s="1240" t="s">
        <v>852</v>
      </c>
      <c r="D92" s="607" t="s">
        <v>853</v>
      </c>
      <c r="E92" s="2276">
        <v>55000</v>
      </c>
      <c r="F92" s="1474">
        <v>55000</v>
      </c>
      <c r="G92" s="2041"/>
      <c r="H92" s="1187"/>
      <c r="I92" s="1187"/>
    </row>
    <row r="93" spans="1:13" x14ac:dyDescent="0.25">
      <c r="A93" s="2042">
        <v>63</v>
      </c>
      <c r="B93" s="2265" t="s">
        <v>2</v>
      </c>
      <c r="C93" s="1240" t="s">
        <v>852</v>
      </c>
      <c r="D93" s="607" t="s">
        <v>1351</v>
      </c>
      <c r="E93" s="2277"/>
      <c r="F93" s="2264"/>
      <c r="G93" s="2038"/>
      <c r="H93" s="1187"/>
      <c r="I93" s="1187"/>
    </row>
    <row r="94" spans="1:13" x14ac:dyDescent="0.25">
      <c r="A94" s="2024">
        <v>0</v>
      </c>
      <c r="B94" s="2265" t="s">
        <v>2</v>
      </c>
      <c r="C94" s="1240" t="s">
        <v>854</v>
      </c>
      <c r="D94" s="607" t="s">
        <v>855</v>
      </c>
      <c r="E94" s="2274">
        <v>5000</v>
      </c>
      <c r="F94" s="1470">
        <v>5000</v>
      </c>
      <c r="G94" s="2038"/>
      <c r="H94" s="1187"/>
      <c r="I94" s="1187"/>
    </row>
    <row r="95" spans="1:13" x14ac:dyDescent="0.25">
      <c r="A95" s="2042">
        <v>0</v>
      </c>
      <c r="B95" s="2265"/>
      <c r="C95" s="1240" t="s">
        <v>854</v>
      </c>
      <c r="D95" s="607" t="s">
        <v>1343</v>
      </c>
      <c r="E95" s="2278"/>
      <c r="F95" s="2264"/>
      <c r="G95" s="2038"/>
      <c r="H95" s="1187"/>
      <c r="I95" s="1187"/>
    </row>
    <row r="96" spans="1:13" ht="22.5" x14ac:dyDescent="0.25">
      <c r="A96" s="2024">
        <v>5560</v>
      </c>
      <c r="B96" s="2265" t="s">
        <v>2</v>
      </c>
      <c r="C96" s="1240" t="s">
        <v>856</v>
      </c>
      <c r="D96" s="607" t="s">
        <v>857</v>
      </c>
      <c r="E96" s="2274"/>
      <c r="F96" s="1470"/>
      <c r="G96" s="2038"/>
      <c r="H96" s="1187"/>
      <c r="I96" s="1187"/>
    </row>
    <row r="97" spans="1:9" ht="22.5" x14ac:dyDescent="0.25">
      <c r="A97" s="2042">
        <v>10440</v>
      </c>
      <c r="B97" s="2265" t="s">
        <v>2</v>
      </c>
      <c r="C97" s="1240" t="s">
        <v>856</v>
      </c>
      <c r="D97" s="607" t="s">
        <v>1344</v>
      </c>
      <c r="E97" s="2278"/>
      <c r="F97" s="2264"/>
      <c r="G97" s="2038"/>
      <c r="H97" s="1187"/>
      <c r="I97" s="1187"/>
    </row>
    <row r="98" spans="1:9" x14ac:dyDescent="0.25">
      <c r="A98" s="2024">
        <v>792.8</v>
      </c>
      <c r="B98" s="2265" t="s">
        <v>2</v>
      </c>
      <c r="C98" s="1240" t="s">
        <v>858</v>
      </c>
      <c r="D98" s="607" t="s">
        <v>859</v>
      </c>
      <c r="E98" s="2276"/>
      <c r="F98" s="1470"/>
      <c r="G98" s="2038"/>
      <c r="H98" s="1187"/>
      <c r="I98" s="1187"/>
    </row>
    <row r="99" spans="1:9" x14ac:dyDescent="0.25">
      <c r="A99" s="2042">
        <v>5310</v>
      </c>
      <c r="B99" s="2265" t="s">
        <v>2</v>
      </c>
      <c r="C99" s="1240" t="s">
        <v>858</v>
      </c>
      <c r="D99" s="607" t="s">
        <v>1345</v>
      </c>
      <c r="E99" s="2277"/>
      <c r="F99" s="2264"/>
      <c r="G99" s="2038"/>
      <c r="H99" s="1187"/>
      <c r="I99" s="1187"/>
    </row>
    <row r="100" spans="1:9" x14ac:dyDescent="0.25">
      <c r="A100" s="2024">
        <v>400</v>
      </c>
      <c r="B100" s="2265" t="s">
        <v>2</v>
      </c>
      <c r="C100" s="1240" t="s">
        <v>860</v>
      </c>
      <c r="D100" s="607" t="s">
        <v>861</v>
      </c>
      <c r="E100" s="2274"/>
      <c r="F100" s="1470"/>
      <c r="G100" s="2038"/>
      <c r="H100" s="1187"/>
      <c r="I100" s="1187"/>
    </row>
    <row r="101" spans="1:9" x14ac:dyDescent="0.25">
      <c r="A101" s="2024">
        <v>1500</v>
      </c>
      <c r="B101" s="2265" t="s">
        <v>2</v>
      </c>
      <c r="C101" s="1240" t="s">
        <v>862</v>
      </c>
      <c r="D101" s="607" t="s">
        <v>863</v>
      </c>
      <c r="E101" s="2274"/>
      <c r="F101" s="1470"/>
      <c r="G101" s="2038"/>
      <c r="H101" s="1187"/>
      <c r="I101" s="1187"/>
    </row>
    <row r="102" spans="1:9" x14ac:dyDescent="0.25">
      <c r="A102" s="2042">
        <v>4500</v>
      </c>
      <c r="B102" s="2265" t="s">
        <v>2</v>
      </c>
      <c r="C102" s="1240" t="s">
        <v>862</v>
      </c>
      <c r="D102" s="607" t="s">
        <v>1872</v>
      </c>
      <c r="E102" s="2274"/>
      <c r="F102" s="1470"/>
      <c r="G102" s="2038"/>
      <c r="H102" s="1187"/>
      <c r="I102" s="1187"/>
    </row>
    <row r="103" spans="1:9" x14ac:dyDescent="0.25">
      <c r="A103" s="2024">
        <v>55</v>
      </c>
      <c r="B103" s="2265" t="s">
        <v>2</v>
      </c>
      <c r="C103" s="1240" t="s">
        <v>864</v>
      </c>
      <c r="D103" s="607" t="s">
        <v>865</v>
      </c>
      <c r="E103" s="2274"/>
      <c r="F103" s="1470"/>
      <c r="G103" s="2038"/>
      <c r="H103" s="1187"/>
      <c r="I103" s="1187"/>
    </row>
    <row r="104" spans="1:9" ht="22.5" x14ac:dyDescent="0.25">
      <c r="A104" s="2024">
        <v>11000</v>
      </c>
      <c r="B104" s="1573" t="s">
        <v>2</v>
      </c>
      <c r="C104" s="544" t="s">
        <v>866</v>
      </c>
      <c r="D104" s="607" t="s">
        <v>867</v>
      </c>
      <c r="E104" s="2276"/>
      <c r="F104" s="1470"/>
      <c r="G104" s="2038"/>
      <c r="H104" s="1187"/>
      <c r="I104" s="1187"/>
    </row>
    <row r="105" spans="1:9" ht="22.5" x14ac:dyDescent="0.25">
      <c r="A105" s="2042">
        <v>9000</v>
      </c>
      <c r="B105" s="1573" t="s">
        <v>2</v>
      </c>
      <c r="C105" s="1118" t="s">
        <v>866</v>
      </c>
      <c r="D105" s="607" t="s">
        <v>1346</v>
      </c>
      <c r="E105" s="2277"/>
      <c r="F105" s="2264"/>
      <c r="G105" s="2038"/>
      <c r="H105" s="1187"/>
      <c r="I105" s="1187"/>
    </row>
    <row r="106" spans="1:9" x14ac:dyDescent="0.25">
      <c r="A106" s="2025">
        <v>100</v>
      </c>
      <c r="B106" s="2267" t="s">
        <v>2</v>
      </c>
      <c r="C106" s="1431" t="s">
        <v>868</v>
      </c>
      <c r="D106" s="592" t="s">
        <v>869</v>
      </c>
      <c r="E106" s="2275"/>
      <c r="F106" s="1474"/>
      <c r="G106" s="2041"/>
      <c r="H106" s="1187"/>
      <c r="I106" s="1187"/>
    </row>
    <row r="107" spans="1:9" x14ac:dyDescent="0.25">
      <c r="A107" s="2024">
        <v>12220</v>
      </c>
      <c r="B107" s="2265" t="s">
        <v>2</v>
      </c>
      <c r="C107" s="1240" t="s">
        <v>870</v>
      </c>
      <c r="D107" s="607" t="s">
        <v>871</v>
      </c>
      <c r="E107" s="2276"/>
      <c r="F107" s="1470"/>
      <c r="G107" s="2038"/>
      <c r="H107" s="1187"/>
      <c r="I107" s="1187"/>
    </row>
    <row r="108" spans="1:9" x14ac:dyDescent="0.25">
      <c r="A108" s="2042">
        <v>6930</v>
      </c>
      <c r="B108" s="2265" t="s">
        <v>2</v>
      </c>
      <c r="C108" s="1240" t="s">
        <v>870</v>
      </c>
      <c r="D108" s="607" t="s">
        <v>1347</v>
      </c>
      <c r="E108" s="2277"/>
      <c r="F108" s="1470"/>
      <c r="G108" s="2038"/>
      <c r="H108" s="1187"/>
      <c r="I108" s="1187"/>
    </row>
    <row r="109" spans="1:9" s="1187" customFormat="1" ht="22.5" x14ac:dyDescent="0.25">
      <c r="A109" s="2025"/>
      <c r="B109" s="2266" t="s">
        <v>2</v>
      </c>
      <c r="C109" s="2321" t="s">
        <v>1352</v>
      </c>
      <c r="D109" s="2271" t="s">
        <v>1354</v>
      </c>
      <c r="E109" s="2322">
        <v>8600</v>
      </c>
      <c r="F109" s="1474">
        <v>8600</v>
      </c>
      <c r="G109" s="2041"/>
    </row>
    <row r="110" spans="1:9" s="1187" customFormat="1" ht="22.5" x14ac:dyDescent="0.25">
      <c r="A110" s="2024"/>
      <c r="B110" s="2265" t="s">
        <v>2</v>
      </c>
      <c r="C110" s="1118" t="s">
        <v>1352</v>
      </c>
      <c r="D110" s="2272" t="s">
        <v>1355</v>
      </c>
      <c r="E110" s="2277"/>
      <c r="F110" s="1470"/>
      <c r="G110" s="2038"/>
    </row>
    <row r="111" spans="1:9" s="1187" customFormat="1" ht="22.5" x14ac:dyDescent="0.25">
      <c r="A111" s="2024"/>
      <c r="B111" s="2268" t="s">
        <v>2</v>
      </c>
      <c r="C111" s="2263" t="s">
        <v>1340</v>
      </c>
      <c r="D111" s="971" t="s">
        <v>1349</v>
      </c>
      <c r="E111" s="2276">
        <v>2480</v>
      </c>
      <c r="F111" s="1470">
        <v>2480</v>
      </c>
      <c r="G111" s="2038"/>
    </row>
    <row r="112" spans="1:9" s="1187" customFormat="1" ht="22.5" x14ac:dyDescent="0.25">
      <c r="A112" s="2024"/>
      <c r="B112" s="2268" t="s">
        <v>2</v>
      </c>
      <c r="C112" s="2263" t="s">
        <v>1340</v>
      </c>
      <c r="D112" s="971" t="s">
        <v>1348</v>
      </c>
      <c r="E112" s="2277"/>
      <c r="F112" s="2264"/>
      <c r="G112" s="2038"/>
    </row>
    <row r="113" spans="1:9" s="1187" customFormat="1" ht="22.5" x14ac:dyDescent="0.25">
      <c r="A113" s="2024">
        <v>10</v>
      </c>
      <c r="B113" s="2268" t="s">
        <v>2</v>
      </c>
      <c r="C113" s="544" t="s">
        <v>1341</v>
      </c>
      <c r="D113" s="972" t="s">
        <v>1350</v>
      </c>
      <c r="E113" s="2274">
        <v>20000</v>
      </c>
      <c r="F113" s="1470">
        <v>20000</v>
      </c>
      <c r="G113" s="2038"/>
    </row>
    <row r="114" spans="1:9" s="1187" customFormat="1" ht="22.5" x14ac:dyDescent="0.25">
      <c r="A114" s="2024"/>
      <c r="B114" s="2268" t="s">
        <v>2</v>
      </c>
      <c r="C114" s="544" t="s">
        <v>1341</v>
      </c>
      <c r="D114" s="972" t="s">
        <v>1874</v>
      </c>
      <c r="E114" s="2274"/>
      <c r="F114" s="1470"/>
      <c r="G114" s="2038"/>
    </row>
    <row r="115" spans="1:9" s="1187" customFormat="1" ht="22.5" x14ac:dyDescent="0.25">
      <c r="A115" s="2024"/>
      <c r="B115" s="2268" t="s">
        <v>2</v>
      </c>
      <c r="C115" s="1118" t="s">
        <v>1342</v>
      </c>
      <c r="D115" s="958" t="s">
        <v>1873</v>
      </c>
      <c r="E115" s="2274">
        <v>80000</v>
      </c>
      <c r="F115" s="1476">
        <v>80000</v>
      </c>
      <c r="G115" s="2058"/>
    </row>
    <row r="116" spans="1:9" s="1187" customFormat="1" ht="22.5" x14ac:dyDescent="0.25">
      <c r="A116" s="2024"/>
      <c r="B116" s="2268" t="s">
        <v>2</v>
      </c>
      <c r="C116" s="1118" t="s">
        <v>1342</v>
      </c>
      <c r="D116" s="958" t="s">
        <v>1875</v>
      </c>
      <c r="E116" s="2274"/>
      <c r="F116" s="1476"/>
      <c r="G116" s="2058"/>
    </row>
    <row r="117" spans="1:9" s="1187" customFormat="1" ht="22.5" x14ac:dyDescent="0.25">
      <c r="A117" s="2025">
        <v>5950</v>
      </c>
      <c r="B117" s="2268" t="s">
        <v>2</v>
      </c>
      <c r="C117" s="540" t="s">
        <v>1353</v>
      </c>
      <c r="D117" s="971" t="s">
        <v>1356</v>
      </c>
      <c r="E117" s="2276"/>
      <c r="F117" s="1476"/>
      <c r="G117" s="2058"/>
    </row>
    <row r="118" spans="1:9" s="1187" customFormat="1" ht="23.25" thickBot="1" x14ac:dyDescent="0.3">
      <c r="A118" s="2570">
        <v>4050</v>
      </c>
      <c r="B118" s="2269" t="s">
        <v>2</v>
      </c>
      <c r="C118" s="2270" t="s">
        <v>1353</v>
      </c>
      <c r="D118" s="2273" t="s">
        <v>1357</v>
      </c>
      <c r="E118" s="2279"/>
      <c r="F118" s="2280"/>
      <c r="G118" s="2047"/>
    </row>
    <row r="121" spans="1:9" ht="12.75" customHeight="1" x14ac:dyDescent="0.25">
      <c r="H121" s="1479"/>
      <c r="I121" s="1187"/>
    </row>
    <row r="122" spans="1:9" ht="18" customHeight="1" x14ac:dyDescent="0.25">
      <c r="B122" s="3534" t="s">
        <v>1829</v>
      </c>
      <c r="C122" s="3534"/>
      <c r="D122" s="3534"/>
      <c r="E122" s="3534"/>
      <c r="F122" s="3534"/>
      <c r="G122" s="3534"/>
      <c r="H122" s="1480"/>
      <c r="I122" s="1187"/>
    </row>
    <row r="123" spans="1:9" ht="12.75" customHeight="1" thickBot="1" x14ac:dyDescent="0.3">
      <c r="B123" s="649"/>
      <c r="C123" s="649"/>
      <c r="D123" s="649"/>
      <c r="E123" s="650"/>
      <c r="F123" s="650"/>
      <c r="G123" s="650" t="s">
        <v>110</v>
      </c>
      <c r="H123" s="648"/>
    </row>
    <row r="124" spans="1:9" ht="12.75" customHeight="1" x14ac:dyDescent="0.25">
      <c r="A124" s="3472" t="s">
        <v>1846</v>
      </c>
      <c r="B124" s="3482" t="s">
        <v>318</v>
      </c>
      <c r="C124" s="3484" t="s">
        <v>872</v>
      </c>
      <c r="D124" s="3476" t="s">
        <v>319</v>
      </c>
      <c r="E124" s="3549" t="s">
        <v>1804</v>
      </c>
      <c r="F124" s="3468" t="s">
        <v>1800</v>
      </c>
      <c r="G124" s="3470" t="s">
        <v>167</v>
      </c>
      <c r="H124" s="1084"/>
    </row>
    <row r="125" spans="1:9" ht="15" customHeight="1" thickBot="1" x14ac:dyDescent="0.3">
      <c r="A125" s="3473"/>
      <c r="B125" s="3498"/>
      <c r="C125" s="3493"/>
      <c r="D125" s="3477"/>
      <c r="E125" s="3550"/>
      <c r="F125" s="3507"/>
      <c r="G125" s="3471"/>
      <c r="H125" s="1084"/>
    </row>
    <row r="126" spans="1:9" ht="15" customHeight="1" thickBot="1" x14ac:dyDescent="0.3">
      <c r="A126" s="1312">
        <f>A127</f>
        <v>6600</v>
      </c>
      <c r="B126" s="411" t="s">
        <v>1</v>
      </c>
      <c r="C126" s="412" t="s">
        <v>168</v>
      </c>
      <c r="D126" s="1313" t="s">
        <v>321</v>
      </c>
      <c r="E126" s="1312">
        <f>E127</f>
        <v>6600</v>
      </c>
      <c r="F126" s="1314">
        <v>6600</v>
      </c>
      <c r="G126" s="1167" t="s">
        <v>6</v>
      </c>
      <c r="H126" s="1084"/>
    </row>
    <row r="127" spans="1:9" ht="12.75" customHeight="1" x14ac:dyDescent="0.25">
      <c r="A127" s="1315">
        <f>SUM(A128:A130)</f>
        <v>6600</v>
      </c>
      <c r="B127" s="1038" t="s">
        <v>2</v>
      </c>
      <c r="C127" s="1039" t="s">
        <v>6</v>
      </c>
      <c r="D127" s="1316" t="s">
        <v>1931</v>
      </c>
      <c r="E127" s="1317">
        <v>6600</v>
      </c>
      <c r="F127" s="1318">
        <f>SUM(F128:F130)</f>
        <v>6600</v>
      </c>
      <c r="G127" s="1319"/>
      <c r="H127" s="1084"/>
    </row>
    <row r="128" spans="1:9" ht="12.75" customHeight="1" x14ac:dyDescent="0.25">
      <c r="A128" s="1397">
        <v>4800</v>
      </c>
      <c r="B128" s="423" t="s">
        <v>2</v>
      </c>
      <c r="C128" s="1481">
        <v>60100000000</v>
      </c>
      <c r="D128" s="1254" t="s">
        <v>873</v>
      </c>
      <c r="E128" s="1399"/>
      <c r="F128" s="1482">
        <v>4600</v>
      </c>
      <c r="G128" s="1450"/>
      <c r="H128" s="1084"/>
    </row>
    <row r="129" spans="1:8" ht="17.25" customHeight="1" x14ac:dyDescent="0.25">
      <c r="A129" s="1397">
        <v>1800</v>
      </c>
      <c r="B129" s="423" t="s">
        <v>2</v>
      </c>
      <c r="C129" s="1481">
        <v>60300000000</v>
      </c>
      <c r="D129" s="1254" t="s">
        <v>874</v>
      </c>
      <c r="E129" s="1399"/>
      <c r="F129" s="1482">
        <v>2000</v>
      </c>
      <c r="G129" s="1450"/>
      <c r="H129" s="1084"/>
    </row>
    <row r="130" spans="1:8" ht="12.75" customHeight="1" thickBot="1" x14ac:dyDescent="0.3">
      <c r="A130" s="1400"/>
      <c r="B130" s="1483" t="s">
        <v>2</v>
      </c>
      <c r="C130" s="1484">
        <v>60400000000</v>
      </c>
      <c r="D130" s="1485" t="s">
        <v>875</v>
      </c>
      <c r="E130" s="1403"/>
      <c r="F130" s="1486">
        <v>0</v>
      </c>
      <c r="G130" s="1487"/>
      <c r="H130" s="1084"/>
    </row>
    <row r="131" spans="1:8" ht="12.75" customHeight="1" x14ac:dyDescent="0.25">
      <c r="B131" s="1084"/>
      <c r="H131" s="1084"/>
    </row>
    <row r="132" spans="1:8" ht="12.75" customHeight="1" x14ac:dyDescent="0.25">
      <c r="B132" s="1084"/>
      <c r="H132" s="1084"/>
    </row>
  </sheetData>
  <mergeCells count="58">
    <mergeCell ref="G88:G89"/>
    <mergeCell ref="B122:G122"/>
    <mergeCell ref="A124:A125"/>
    <mergeCell ref="B124:B125"/>
    <mergeCell ref="C124:C125"/>
    <mergeCell ref="D124:D125"/>
    <mergeCell ref="E124:E125"/>
    <mergeCell ref="F124:F125"/>
    <mergeCell ref="G124:G125"/>
    <mergeCell ref="A88:A89"/>
    <mergeCell ref="B88:B89"/>
    <mergeCell ref="C88:C89"/>
    <mergeCell ref="D88:D89"/>
    <mergeCell ref="E88:E89"/>
    <mergeCell ref="F88:F89"/>
    <mergeCell ref="G60:G61"/>
    <mergeCell ref="A73:A74"/>
    <mergeCell ref="B73:B74"/>
    <mergeCell ref="C73:C74"/>
    <mergeCell ref="D73:D74"/>
    <mergeCell ref="E73:E74"/>
    <mergeCell ref="F73:F74"/>
    <mergeCell ref="G73:G74"/>
    <mergeCell ref="A60:A61"/>
    <mergeCell ref="B60:B61"/>
    <mergeCell ref="C60:C61"/>
    <mergeCell ref="D60:D61"/>
    <mergeCell ref="E60:E61"/>
    <mergeCell ref="F60:F61"/>
    <mergeCell ref="H35:H36"/>
    <mergeCell ref="A45:A46"/>
    <mergeCell ref="B45:B46"/>
    <mergeCell ref="C45:C46"/>
    <mergeCell ref="D45:D46"/>
    <mergeCell ref="E45:E46"/>
    <mergeCell ref="F45:F46"/>
    <mergeCell ref="G45:G46"/>
    <mergeCell ref="G21:G22"/>
    <mergeCell ref="B33:G33"/>
    <mergeCell ref="A35:A36"/>
    <mergeCell ref="B35:B36"/>
    <mergeCell ref="C35:C36"/>
    <mergeCell ref="D35:D36"/>
    <mergeCell ref="E35:E36"/>
    <mergeCell ref="F35:F36"/>
    <mergeCell ref="G35:G36"/>
    <mergeCell ref="A21:A22"/>
    <mergeCell ref="B21:B22"/>
    <mergeCell ref="C21:C22"/>
    <mergeCell ref="D21:D22"/>
    <mergeCell ref="E21:E22"/>
    <mergeCell ref="F21:F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2" manualBreakCount="2">
    <brk id="68" max="16383" man="1"/>
    <brk id="120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H15"/>
  <sheetViews>
    <sheetView zoomScaleNormal="100" workbookViewId="0">
      <selection activeCell="A2" sqref="A2:H2"/>
    </sheetView>
  </sheetViews>
  <sheetFormatPr defaultColWidth="9.140625" defaultRowHeight="12.75" x14ac:dyDescent="0.2"/>
  <cols>
    <col min="1" max="1" width="9.5703125" style="456" customWidth="1"/>
    <col min="2" max="2" width="3.7109375" style="456" customWidth="1"/>
    <col min="3" max="5" width="5.42578125" style="456" customWidth="1"/>
    <col min="6" max="6" width="20.7109375" style="456" customWidth="1"/>
    <col min="7" max="7" width="25.7109375" style="456" customWidth="1"/>
    <col min="8" max="8" width="12.7109375" style="456" customWidth="1"/>
    <col min="9" max="16384" width="9.140625" style="456"/>
  </cols>
  <sheetData>
    <row r="1" spans="1:8" x14ac:dyDescent="0.2">
      <c r="H1" s="1059"/>
    </row>
    <row r="2" spans="1:8" s="1060" customFormat="1" ht="18" customHeight="1" x14ac:dyDescent="0.25">
      <c r="A2" s="3388" t="s">
        <v>1797</v>
      </c>
      <c r="B2" s="3388"/>
      <c r="C2" s="3388"/>
      <c r="D2" s="3388"/>
      <c r="E2" s="3388"/>
      <c r="F2" s="3388"/>
      <c r="G2" s="3388"/>
      <c r="H2" s="3388"/>
    </row>
    <row r="4" spans="1:8" ht="15.75" x14ac:dyDescent="0.25">
      <c r="A4" s="3522" t="s">
        <v>1808</v>
      </c>
      <c r="B4" s="3522"/>
      <c r="C4" s="3522"/>
      <c r="D4" s="3522"/>
      <c r="E4" s="3522"/>
      <c r="F4" s="3522"/>
      <c r="G4" s="3522"/>
      <c r="H4" s="3522"/>
    </row>
    <row r="5" spans="1:8" ht="15.75" x14ac:dyDescent="0.25">
      <c r="A5" s="1061"/>
      <c r="B5" s="1061"/>
      <c r="C5" s="1061"/>
      <c r="D5" s="1061"/>
      <c r="E5" s="1061"/>
      <c r="F5" s="1061"/>
      <c r="G5" s="1061"/>
      <c r="H5" s="1061"/>
    </row>
    <row r="6" spans="1:8" ht="15.75" x14ac:dyDescent="0.25">
      <c r="A6" s="3437" t="s">
        <v>753</v>
      </c>
      <c r="B6" s="3437"/>
      <c r="C6" s="3437"/>
      <c r="D6" s="3437"/>
      <c r="E6" s="3437"/>
      <c r="F6" s="3437"/>
      <c r="G6" s="3437"/>
      <c r="H6" s="3437"/>
    </row>
    <row r="7" spans="1:8" s="1488" customFormat="1" ht="15.75" x14ac:dyDescent="0.25">
      <c r="A7" s="177"/>
      <c r="B7" s="177"/>
      <c r="C7" s="177"/>
      <c r="D7" s="177"/>
      <c r="E7" s="177"/>
      <c r="F7" s="177"/>
      <c r="G7" s="177"/>
      <c r="H7" s="177"/>
    </row>
    <row r="8" spans="1:8" s="1488" customFormat="1" ht="15.75" x14ac:dyDescent="0.25">
      <c r="A8" s="177"/>
      <c r="B8" s="177"/>
      <c r="C8" s="177"/>
      <c r="D8" s="177"/>
      <c r="E8" s="177"/>
      <c r="F8" s="177"/>
      <c r="G8" s="177"/>
      <c r="H8" s="177"/>
    </row>
    <row r="9" spans="1:8" ht="12.75" customHeight="1" thickBot="1" x14ac:dyDescent="0.25">
      <c r="B9" s="1062"/>
      <c r="C9" s="1063"/>
      <c r="D9" s="1063"/>
      <c r="E9" s="1063"/>
      <c r="F9" s="1063"/>
      <c r="G9" s="1063"/>
      <c r="H9" s="1064" t="s">
        <v>68</v>
      </c>
    </row>
    <row r="10" spans="1:8" s="1067" customFormat="1" ht="16.5" customHeight="1" thickBot="1" x14ac:dyDescent="0.3">
      <c r="A10" s="1065" t="s">
        <v>1801</v>
      </c>
      <c r="B10" s="3423" t="s">
        <v>671</v>
      </c>
      <c r="C10" s="3424"/>
      <c r="D10" s="3424"/>
      <c r="E10" s="3425"/>
      <c r="F10" s="3424" t="s">
        <v>672</v>
      </c>
      <c r="G10" s="3425"/>
      <c r="H10" s="1066" t="s">
        <v>1800</v>
      </c>
    </row>
    <row r="11" spans="1:8" ht="13.5" thickBot="1" x14ac:dyDescent="0.25">
      <c r="A11" s="1489">
        <v>0</v>
      </c>
      <c r="B11" s="1490" t="s">
        <v>2</v>
      </c>
      <c r="C11" s="1491" t="s">
        <v>673</v>
      </c>
      <c r="D11" s="1492" t="s">
        <v>674</v>
      </c>
      <c r="E11" s="1493" t="s">
        <v>675</v>
      </c>
      <c r="F11" s="3553" t="s">
        <v>876</v>
      </c>
      <c r="G11" s="3553"/>
      <c r="H11" s="1489">
        <v>0</v>
      </c>
    </row>
    <row r="12" spans="1:8" ht="13.5" thickBot="1" x14ac:dyDescent="0.25">
      <c r="A12" s="1494">
        <v>0</v>
      </c>
      <c r="B12" s="1495" t="s">
        <v>170</v>
      </c>
      <c r="C12" s="1496">
        <v>1601</v>
      </c>
      <c r="D12" s="2721">
        <v>2212</v>
      </c>
      <c r="E12" s="1497">
        <v>2122</v>
      </c>
      <c r="F12" s="3554" t="s">
        <v>1794</v>
      </c>
      <c r="G12" s="3555"/>
      <c r="H12" s="1498">
        <v>0</v>
      </c>
    </row>
    <row r="15" spans="1:8" x14ac:dyDescent="0.2">
      <c r="A15" s="1499"/>
      <c r="B15" s="1499"/>
      <c r="C15" s="1499"/>
    </row>
  </sheetData>
  <mergeCells count="7">
    <mergeCell ref="F11:G11"/>
    <mergeCell ref="F12:G12"/>
    <mergeCell ref="A2:H2"/>
    <mergeCell ref="A4:H4"/>
    <mergeCell ref="A6:H6"/>
    <mergeCell ref="B10:E10"/>
    <mergeCell ref="F10:G10"/>
  </mergeCells>
  <pageMargins left="0.39370078740157483" right="0.39370078740157483" top="0.39370078740157483" bottom="0.39370078740157483" header="0.11811023622047245" footer="0.31496062992125984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</sheetPr>
  <dimension ref="A1:AC179"/>
  <sheetViews>
    <sheetView zoomScaleNormal="100" zoomScaleSheetLayoutView="75" workbookViewId="0">
      <selection activeCell="F46" sqref="F46"/>
    </sheetView>
  </sheetViews>
  <sheetFormatPr defaultColWidth="9.140625" defaultRowHeight="11.25" x14ac:dyDescent="0.2"/>
  <cols>
    <col min="1" max="1" width="8.7109375" style="1060" bestFit="1" customWidth="1"/>
    <col min="2" max="2" width="3.5703125" style="1150" customWidth="1"/>
    <col min="3" max="3" width="12" style="1060" customWidth="1"/>
    <col min="4" max="4" width="48.140625" style="1060" customWidth="1"/>
    <col min="5" max="5" width="11.140625" style="1060" customWidth="1"/>
    <col min="6" max="7" width="11.28515625" style="1060" customWidth="1"/>
    <col min="8" max="8" width="10.5703125" style="1150" customWidth="1"/>
    <col min="9" max="16384" width="9.140625" style="1060"/>
  </cols>
  <sheetData>
    <row r="1" spans="1:8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</row>
    <row r="2" spans="1:8" ht="12.75" customHeight="1" x14ac:dyDescent="0.2">
      <c r="F2" s="1272"/>
      <c r="G2" s="1272"/>
      <c r="H2" s="1348"/>
    </row>
    <row r="3" spans="1:8" s="4" customFormat="1" ht="15.75" customHeight="1" x14ac:dyDescent="0.25">
      <c r="A3" s="3437" t="s">
        <v>759</v>
      </c>
      <c r="B3" s="3437"/>
      <c r="C3" s="3437"/>
      <c r="D3" s="3437"/>
      <c r="E3" s="3437"/>
      <c r="F3" s="3437"/>
      <c r="G3" s="3437"/>
      <c r="H3" s="3437"/>
    </row>
    <row r="4" spans="1:8" s="4" customFormat="1" ht="15.75" customHeight="1" x14ac:dyDescent="0.25">
      <c r="B4" s="177"/>
      <c r="C4" s="177"/>
      <c r="D4" s="177"/>
      <c r="E4" s="177"/>
      <c r="F4" s="177"/>
      <c r="G4" s="177"/>
      <c r="H4" s="177"/>
    </row>
    <row r="5" spans="1:8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</row>
    <row r="6" spans="1:8" s="1151" customFormat="1" ht="12" thickBot="1" x14ac:dyDescent="0.3">
      <c r="B6" s="1152"/>
      <c r="C6" s="1152"/>
      <c r="D6" s="1152"/>
      <c r="E6" s="181" t="s">
        <v>110</v>
      </c>
      <c r="F6" s="182"/>
      <c r="G6" s="1153"/>
    </row>
    <row r="7" spans="1:8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</row>
    <row r="8" spans="1:8" s="1151" customFormat="1" ht="12.75" customHeight="1" thickBot="1" x14ac:dyDescent="0.3">
      <c r="B8" s="2599"/>
      <c r="C8" s="3528"/>
      <c r="D8" s="3467"/>
      <c r="E8" s="3469"/>
      <c r="F8" s="91"/>
    </row>
    <row r="9" spans="1:8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SUM(E10:E17)</f>
        <v>303429.29499999998</v>
      </c>
      <c r="F9" s="187"/>
      <c r="H9" s="1184"/>
    </row>
    <row r="10" spans="1:8" s="1151" customFormat="1" ht="12.75" customHeight="1" x14ac:dyDescent="0.2">
      <c r="B10" s="183"/>
      <c r="C10" s="1500" t="s">
        <v>456</v>
      </c>
      <c r="D10" s="1357" t="s">
        <v>457</v>
      </c>
      <c r="E10" s="819">
        <f>F24</f>
        <v>3300</v>
      </c>
      <c r="F10" s="820"/>
      <c r="H10" s="221"/>
    </row>
    <row r="11" spans="1:8" s="1157" customFormat="1" ht="12.75" customHeight="1" x14ac:dyDescent="0.2">
      <c r="B11" s="188"/>
      <c r="C11" s="189" t="s">
        <v>458</v>
      </c>
      <c r="D11" s="190" t="s">
        <v>459</v>
      </c>
      <c r="E11" s="196">
        <f>H37</f>
        <v>240392.10500000001</v>
      </c>
      <c r="F11" s="192"/>
      <c r="H11" s="221"/>
    </row>
    <row r="12" spans="1:8" s="1157" customFormat="1" ht="12.75" customHeight="1" x14ac:dyDescent="0.2">
      <c r="B12" s="188"/>
      <c r="C12" s="193" t="s">
        <v>156</v>
      </c>
      <c r="D12" s="194" t="s">
        <v>157</v>
      </c>
      <c r="E12" s="195">
        <f>F52</f>
        <v>17614</v>
      </c>
      <c r="F12" s="192"/>
      <c r="H12" s="221"/>
    </row>
    <row r="13" spans="1:8" s="1157" customFormat="1" ht="12.75" customHeight="1" x14ac:dyDescent="0.2">
      <c r="B13" s="188"/>
      <c r="C13" s="193" t="s">
        <v>1812</v>
      </c>
      <c r="D13" s="194" t="s">
        <v>1813</v>
      </c>
      <c r="E13" s="195">
        <f>F74</f>
        <v>4600</v>
      </c>
      <c r="F13" s="192"/>
      <c r="H13" s="221"/>
    </row>
    <row r="14" spans="1:8" s="1157" customFormat="1" ht="12.75" customHeight="1" x14ac:dyDescent="0.2">
      <c r="B14" s="188"/>
      <c r="C14" s="193" t="s">
        <v>158</v>
      </c>
      <c r="D14" s="194" t="s">
        <v>159</v>
      </c>
      <c r="E14" s="196">
        <f>F102</f>
        <v>18915</v>
      </c>
      <c r="F14" s="192"/>
      <c r="H14" s="221"/>
    </row>
    <row r="15" spans="1:8" s="1157" customFormat="1" ht="12.75" customHeight="1" x14ac:dyDescent="0.2">
      <c r="B15" s="188"/>
      <c r="C15" s="827" t="s">
        <v>160</v>
      </c>
      <c r="D15" s="828" t="s">
        <v>1919</v>
      </c>
      <c r="E15" s="1162">
        <f>F143</f>
        <v>0</v>
      </c>
      <c r="F15" s="192"/>
      <c r="H15" s="221"/>
    </row>
    <row r="16" spans="1:8" s="1157" customFormat="1" ht="12.75" customHeight="1" x14ac:dyDescent="0.2">
      <c r="B16" s="188"/>
      <c r="C16" s="827" t="s">
        <v>335</v>
      </c>
      <c r="D16" s="828" t="s">
        <v>1927</v>
      </c>
      <c r="E16" s="1162">
        <f>F151</f>
        <v>3608.19</v>
      </c>
      <c r="F16" s="831"/>
      <c r="H16" s="221"/>
    </row>
    <row r="17" spans="1:8" s="1157" customFormat="1" ht="12.75" customHeight="1" thickBot="1" x14ac:dyDescent="0.25">
      <c r="B17" s="188"/>
      <c r="C17" s="2224" t="s">
        <v>162</v>
      </c>
      <c r="D17" s="2225" t="s">
        <v>1921</v>
      </c>
      <c r="E17" s="1904">
        <f>F166</f>
        <v>15000</v>
      </c>
      <c r="F17" s="198"/>
      <c r="H17" s="221"/>
    </row>
    <row r="18" spans="1:8" s="4" customFormat="1" ht="12.75" customHeight="1" x14ac:dyDescent="0.25">
      <c r="B18" s="199"/>
      <c r="C18" s="3"/>
      <c r="D18" s="3"/>
      <c r="E18" s="3"/>
      <c r="F18" s="3"/>
      <c r="H18" s="1501"/>
    </row>
    <row r="19" spans="1:8" s="4" customFormat="1" ht="12.75" customHeight="1" x14ac:dyDescent="0.25">
      <c r="B19" s="199"/>
      <c r="C19" s="3"/>
      <c r="D19" s="3"/>
      <c r="E19" s="3"/>
      <c r="F19" s="3"/>
      <c r="H19" s="1501"/>
    </row>
    <row r="20" spans="1:8" s="1326" customFormat="1" ht="18.75" customHeight="1" x14ac:dyDescent="0.25">
      <c r="B20" s="1188" t="s">
        <v>877</v>
      </c>
      <c r="C20" s="1188"/>
      <c r="D20" s="1188"/>
      <c r="E20" s="1188"/>
      <c r="F20" s="1188"/>
      <c r="G20" s="1188"/>
      <c r="H20" s="1188"/>
    </row>
    <row r="21" spans="1:8" s="1084" customFormat="1" ht="12" customHeight="1" thickBot="1" x14ac:dyDescent="0.3">
      <c r="B21" s="1152"/>
      <c r="C21" s="1152"/>
      <c r="D21" s="1152"/>
      <c r="E21" s="181"/>
      <c r="F21" s="181"/>
      <c r="G21" s="181" t="s">
        <v>110</v>
      </c>
      <c r="H21" s="1153"/>
    </row>
    <row r="22" spans="1:8" s="1084" customFormat="1" ht="12.75" customHeight="1" x14ac:dyDescent="0.25">
      <c r="A22" s="3472" t="s">
        <v>1801</v>
      </c>
      <c r="B22" s="3527" t="s">
        <v>164</v>
      </c>
      <c r="C22" s="3557" t="s">
        <v>878</v>
      </c>
      <c r="D22" s="3466" t="s">
        <v>462</v>
      </c>
      <c r="E22" s="3549" t="s">
        <v>1804</v>
      </c>
      <c r="F22" s="3468" t="s">
        <v>1800</v>
      </c>
      <c r="G22" s="3489" t="s">
        <v>167</v>
      </c>
    </row>
    <row r="23" spans="1:8" s="1084" customFormat="1" ht="16.5" customHeight="1" thickBot="1" x14ac:dyDescent="0.3">
      <c r="A23" s="3473"/>
      <c r="B23" s="3528"/>
      <c r="C23" s="3558"/>
      <c r="D23" s="3467"/>
      <c r="E23" s="3550"/>
      <c r="F23" s="3507"/>
      <c r="G23" s="3490"/>
    </row>
    <row r="24" spans="1:8" s="1084" customFormat="1" ht="13.5" customHeight="1" thickBot="1" x14ac:dyDescent="0.3">
      <c r="A24" s="186">
        <f>A25</f>
        <v>4200</v>
      </c>
      <c r="B24" s="184" t="s">
        <v>2</v>
      </c>
      <c r="C24" s="393" t="s">
        <v>168</v>
      </c>
      <c r="D24" s="393" t="s">
        <v>169</v>
      </c>
      <c r="E24" s="231">
        <f>E25</f>
        <v>3300</v>
      </c>
      <c r="F24" s="186">
        <v>3300</v>
      </c>
      <c r="G24" s="1274" t="s">
        <v>6</v>
      </c>
    </row>
    <row r="25" spans="1:8" s="1084" customFormat="1" ht="12.75" customHeight="1" x14ac:dyDescent="0.25">
      <c r="A25" s="1275">
        <f>SUM(A26:A29)</f>
        <v>4200</v>
      </c>
      <c r="B25" s="1168" t="s">
        <v>6</v>
      </c>
      <c r="C25" s="1503" t="s">
        <v>6</v>
      </c>
      <c r="D25" s="2287" t="s">
        <v>463</v>
      </c>
      <c r="E25" s="1277">
        <f>SUM(E26:E30)</f>
        <v>3300</v>
      </c>
      <c r="F25" s="1169">
        <f>SUM(F26:F30)</f>
        <v>3300</v>
      </c>
      <c r="G25" s="1170"/>
    </row>
    <row r="26" spans="1:8" ht="12.75" customHeight="1" x14ac:dyDescent="0.2">
      <c r="A26" s="1278">
        <v>1000</v>
      </c>
      <c r="B26" s="835" t="s">
        <v>170</v>
      </c>
      <c r="C26" s="1507" t="s">
        <v>1358</v>
      </c>
      <c r="D26" s="951" t="s">
        <v>1361</v>
      </c>
      <c r="E26" s="1279">
        <v>0</v>
      </c>
      <c r="F26" s="1242">
        <v>0</v>
      </c>
      <c r="G26" s="1255"/>
    </row>
    <row r="27" spans="1:8" ht="12.75" customHeight="1" x14ac:dyDescent="0.2">
      <c r="A27" s="1278">
        <v>200</v>
      </c>
      <c r="B27" s="835" t="s">
        <v>170</v>
      </c>
      <c r="C27" s="1507" t="s">
        <v>1359</v>
      </c>
      <c r="D27" s="951" t="s">
        <v>1360</v>
      </c>
      <c r="E27" s="1279">
        <v>200</v>
      </c>
      <c r="F27" s="1242">
        <v>200</v>
      </c>
      <c r="G27" s="1255"/>
    </row>
    <row r="28" spans="1:8" ht="12.75" customHeight="1" x14ac:dyDescent="0.2">
      <c r="A28" s="1278">
        <v>3000</v>
      </c>
      <c r="B28" s="835" t="s">
        <v>170</v>
      </c>
      <c r="C28" s="1507" t="s">
        <v>1936</v>
      </c>
      <c r="D28" s="951" t="s">
        <v>1362</v>
      </c>
      <c r="E28" s="1279">
        <v>0</v>
      </c>
      <c r="F28" s="1242">
        <v>0</v>
      </c>
      <c r="G28" s="1255"/>
    </row>
    <row r="29" spans="1:8" ht="12.75" customHeight="1" x14ac:dyDescent="0.2">
      <c r="A29" s="1280">
        <v>0</v>
      </c>
      <c r="B29" s="1256" t="s">
        <v>170</v>
      </c>
      <c r="C29" s="3015" t="s">
        <v>2338</v>
      </c>
      <c r="D29" s="3016" t="s">
        <v>1937</v>
      </c>
      <c r="E29" s="1282">
        <v>100</v>
      </c>
      <c r="F29" s="1258">
        <v>100</v>
      </c>
      <c r="G29" s="1259"/>
    </row>
    <row r="30" spans="1:8" ht="12.75" customHeight="1" thickBot="1" x14ac:dyDescent="0.25">
      <c r="A30" s="1286">
        <v>0</v>
      </c>
      <c r="B30" s="1287" t="s">
        <v>170</v>
      </c>
      <c r="C30" s="3017" t="s">
        <v>2339</v>
      </c>
      <c r="D30" s="3018" t="s">
        <v>1938</v>
      </c>
      <c r="E30" s="1289">
        <v>3000</v>
      </c>
      <c r="F30" s="1290">
        <v>3000</v>
      </c>
      <c r="G30" s="1508"/>
    </row>
    <row r="31" spans="1:8" ht="12.75" customHeight="1" x14ac:dyDescent="0.2">
      <c r="A31" s="1182"/>
      <c r="B31" s="1267"/>
      <c r="C31" s="1509"/>
      <c r="D31" s="312"/>
      <c r="E31" s="1182"/>
      <c r="F31" s="1182"/>
      <c r="G31" s="1271"/>
      <c r="H31" s="1348"/>
    </row>
    <row r="32" spans="1:8" ht="12.75" customHeight="1" x14ac:dyDescent="0.2">
      <c r="A32" s="1182"/>
      <c r="B32" s="1267"/>
      <c r="C32" s="1509"/>
      <c r="D32" s="312"/>
      <c r="E32" s="1182"/>
      <c r="F32" s="1182"/>
      <c r="G32" s="1271"/>
      <c r="H32" s="1348"/>
    </row>
    <row r="33" spans="1:8" s="1326" customFormat="1" ht="18.75" customHeight="1" x14ac:dyDescent="0.25">
      <c r="B33" s="3556" t="s">
        <v>879</v>
      </c>
      <c r="C33" s="3556"/>
      <c r="D33" s="3556"/>
      <c r="E33" s="3556"/>
      <c r="F33" s="3556"/>
      <c r="G33" s="3556"/>
      <c r="H33" s="1189"/>
    </row>
    <row r="34" spans="1:8" ht="12.75" customHeight="1" thickBot="1" x14ac:dyDescent="0.25">
      <c r="B34" s="1152"/>
      <c r="C34" s="1152"/>
      <c r="D34" s="1152"/>
      <c r="E34" s="1152"/>
      <c r="F34" s="1152"/>
      <c r="G34" s="1152"/>
      <c r="H34" s="181" t="s">
        <v>110</v>
      </c>
    </row>
    <row r="35" spans="1:8" ht="12.75" customHeight="1" x14ac:dyDescent="0.2">
      <c r="A35" s="3472" t="s">
        <v>1801</v>
      </c>
      <c r="B35" s="3491" t="s">
        <v>318</v>
      </c>
      <c r="C35" s="3484" t="s">
        <v>880</v>
      </c>
      <c r="D35" s="3466" t="s">
        <v>468</v>
      </c>
      <c r="E35" s="3510" t="s">
        <v>469</v>
      </c>
      <c r="F35" s="3510" t="s">
        <v>470</v>
      </c>
      <c r="G35" s="3549" t="s">
        <v>1804</v>
      </c>
      <c r="H35" s="3468" t="s">
        <v>1800</v>
      </c>
    </row>
    <row r="36" spans="1:8" ht="15.75" customHeight="1" thickBot="1" x14ac:dyDescent="0.25">
      <c r="A36" s="3473"/>
      <c r="B36" s="3492"/>
      <c r="C36" s="3493"/>
      <c r="D36" s="3467"/>
      <c r="E36" s="3511"/>
      <c r="F36" s="3511"/>
      <c r="G36" s="3550"/>
      <c r="H36" s="3507"/>
    </row>
    <row r="37" spans="1:8" ht="13.5" customHeight="1" thickBot="1" x14ac:dyDescent="0.25">
      <c r="A37" s="1190">
        <f>SUM(A38:A45)</f>
        <v>131980.79999999999</v>
      </c>
      <c r="B37" s="1510" t="s">
        <v>2</v>
      </c>
      <c r="C37" s="849" t="s">
        <v>471</v>
      </c>
      <c r="D37" s="850" t="s">
        <v>169</v>
      </c>
      <c r="E37" s="1191">
        <f>SUM(E38:E45)</f>
        <v>215236.769</v>
      </c>
      <c r="F37" s="1192">
        <f>SUM(F38:F45)</f>
        <v>25155.336000000003</v>
      </c>
      <c r="G37" s="1190">
        <f>SUM(G38:G45)</f>
        <v>240392.10500000001</v>
      </c>
      <c r="H37" s="1390">
        <f>E37+F37</f>
        <v>240392.10500000001</v>
      </c>
    </row>
    <row r="38" spans="1:8" ht="12.75" customHeight="1" x14ac:dyDescent="0.2">
      <c r="A38" s="1196">
        <v>46060.800000000003</v>
      </c>
      <c r="B38" s="2290" t="s">
        <v>170</v>
      </c>
      <c r="C38" s="2291" t="s">
        <v>881</v>
      </c>
      <c r="D38" s="1199" t="s">
        <v>882</v>
      </c>
      <c r="E38" s="3350">
        <v>46873</v>
      </c>
      <c r="F38" s="2956">
        <v>3293</v>
      </c>
      <c r="G38" s="1512">
        <f>E38+F38</f>
        <v>50166</v>
      </c>
      <c r="H38" s="1513">
        <f>E38+F38</f>
        <v>50166</v>
      </c>
    </row>
    <row r="39" spans="1:8" ht="12.75" customHeight="1" x14ac:dyDescent="0.2">
      <c r="A39" s="1206">
        <v>26400</v>
      </c>
      <c r="B39" s="2292" t="s">
        <v>170</v>
      </c>
      <c r="C39" s="1511" t="s">
        <v>883</v>
      </c>
      <c r="D39" s="1514" t="s">
        <v>884</v>
      </c>
      <c r="E39" s="3351">
        <v>26754.887999999999</v>
      </c>
      <c r="F39" s="3352">
        <v>3238.25</v>
      </c>
      <c r="G39" s="1515">
        <f t="shared" ref="G39:G45" si="0">E39+F39</f>
        <v>29993.137999999999</v>
      </c>
      <c r="H39" s="1516">
        <f t="shared" ref="H39:H45" si="1">E39+F39</f>
        <v>29993.137999999999</v>
      </c>
    </row>
    <row r="40" spans="1:8" ht="12.75" customHeight="1" x14ac:dyDescent="0.2">
      <c r="A40" s="1517">
        <v>23520</v>
      </c>
      <c r="B40" s="2293" t="s">
        <v>170</v>
      </c>
      <c r="C40" s="1518" t="s">
        <v>885</v>
      </c>
      <c r="D40" s="1519" t="s">
        <v>886</v>
      </c>
      <c r="E40" s="3351">
        <v>22886.91</v>
      </c>
      <c r="F40" s="3352">
        <v>2472.7800000000002</v>
      </c>
      <c r="G40" s="1515">
        <f t="shared" si="0"/>
        <v>25359.69</v>
      </c>
      <c r="H40" s="1516">
        <f t="shared" si="1"/>
        <v>25359.69</v>
      </c>
    </row>
    <row r="41" spans="1:8" ht="12.75" customHeight="1" x14ac:dyDescent="0.2">
      <c r="A41" s="1517">
        <v>20640</v>
      </c>
      <c r="B41" s="2293" t="s">
        <v>170</v>
      </c>
      <c r="C41" s="1518" t="s">
        <v>887</v>
      </c>
      <c r="D41" s="1519" t="s">
        <v>888</v>
      </c>
      <c r="E41" s="3351">
        <v>21092.723000000002</v>
      </c>
      <c r="F41" s="3352">
        <v>558.63699999999994</v>
      </c>
      <c r="G41" s="1515">
        <f t="shared" si="0"/>
        <v>21651.360000000001</v>
      </c>
      <c r="H41" s="1516">
        <f t="shared" si="1"/>
        <v>21651.360000000001</v>
      </c>
    </row>
    <row r="42" spans="1:8" ht="12.75" customHeight="1" x14ac:dyDescent="0.2">
      <c r="A42" s="1517">
        <v>15360</v>
      </c>
      <c r="B42" s="2293" t="s">
        <v>170</v>
      </c>
      <c r="C42" s="1518" t="s">
        <v>889</v>
      </c>
      <c r="D42" s="1519" t="s">
        <v>890</v>
      </c>
      <c r="E42" s="3351">
        <v>17380</v>
      </c>
      <c r="F42" s="3352">
        <v>641.18100000000004</v>
      </c>
      <c r="G42" s="1515">
        <f t="shared" si="0"/>
        <v>18021.181</v>
      </c>
      <c r="H42" s="2300">
        <f t="shared" si="1"/>
        <v>18021.181</v>
      </c>
    </row>
    <row r="43" spans="1:8" ht="12.75" customHeight="1" x14ac:dyDescent="0.2">
      <c r="A43" s="1517">
        <v>0</v>
      </c>
      <c r="B43" s="2293" t="s">
        <v>170</v>
      </c>
      <c r="C43" s="1518" t="s">
        <v>1934</v>
      </c>
      <c r="D43" s="1519" t="s">
        <v>1933</v>
      </c>
      <c r="E43" s="3351">
        <v>55209.527999999998</v>
      </c>
      <c r="F43" s="3352">
        <v>11656.172</v>
      </c>
      <c r="G43" s="1515">
        <f t="shared" si="0"/>
        <v>66865.7</v>
      </c>
      <c r="H43" s="2300">
        <f t="shared" si="1"/>
        <v>66865.7</v>
      </c>
    </row>
    <row r="44" spans="1:8" ht="12.75" customHeight="1" x14ac:dyDescent="0.2">
      <c r="A44" s="2732">
        <v>0</v>
      </c>
      <c r="B44" s="2294" t="s">
        <v>170</v>
      </c>
      <c r="C44" s="2288" t="s">
        <v>1935</v>
      </c>
      <c r="D44" s="2289" t="s">
        <v>1932</v>
      </c>
      <c r="E44" s="3353">
        <v>13371</v>
      </c>
      <c r="F44" s="3354">
        <v>3295.3159999999998</v>
      </c>
      <c r="G44" s="2733">
        <f t="shared" si="0"/>
        <v>16666.315999999999</v>
      </c>
      <c r="H44" s="1516">
        <f t="shared" si="1"/>
        <v>16666.315999999999</v>
      </c>
    </row>
    <row r="45" spans="1:8" ht="12.75" customHeight="1" thickBot="1" x14ac:dyDescent="0.25">
      <c r="A45" s="1520">
        <v>0</v>
      </c>
      <c r="B45" s="1869" t="s">
        <v>170</v>
      </c>
      <c r="C45" s="2299" t="s">
        <v>1364</v>
      </c>
      <c r="D45" s="2295" t="s">
        <v>1363</v>
      </c>
      <c r="E45" s="3355">
        <v>11668.72</v>
      </c>
      <c r="F45" s="3355"/>
      <c r="G45" s="1521">
        <f t="shared" si="0"/>
        <v>11668.72</v>
      </c>
      <c r="H45" s="1522">
        <f t="shared" si="1"/>
        <v>11668.72</v>
      </c>
    </row>
    <row r="46" spans="1:8" s="1272" customFormat="1" ht="12.75" customHeight="1" x14ac:dyDescent="0.2">
      <c r="A46" s="2297"/>
      <c r="B46" s="1819"/>
      <c r="C46" s="2298"/>
      <c r="D46" s="2296"/>
      <c r="E46" s="1103"/>
      <c r="F46" s="1103"/>
      <c r="G46" s="1103"/>
      <c r="H46" s="1819"/>
    </row>
    <row r="47" spans="1:8" s="1272" customFormat="1" ht="12.75" customHeight="1" x14ac:dyDescent="0.2">
      <c r="A47" s="2297"/>
      <c r="B47" s="1819"/>
      <c r="C47" s="2298"/>
      <c r="D47" s="2296"/>
      <c r="E47" s="1103"/>
      <c r="F47" s="1103"/>
      <c r="G47" s="1103"/>
      <c r="H47" s="1819"/>
    </row>
    <row r="48" spans="1:8" s="1326" customFormat="1" ht="18.75" customHeight="1" x14ac:dyDescent="0.25">
      <c r="B48" s="1188" t="s">
        <v>891</v>
      </c>
      <c r="C48" s="1188"/>
      <c r="D48" s="1188"/>
      <c r="E48" s="1188"/>
      <c r="F48" s="1188"/>
      <c r="G48" s="1188"/>
      <c r="H48" s="1523"/>
    </row>
    <row r="49" spans="1:8" ht="12.75" customHeight="1" thickBot="1" x14ac:dyDescent="0.25">
      <c r="B49" s="201"/>
      <c r="C49" s="201"/>
      <c r="D49" s="201"/>
      <c r="E49" s="288"/>
      <c r="F49" s="288"/>
      <c r="G49" s="182" t="s">
        <v>110</v>
      </c>
      <c r="H49" s="1233"/>
    </row>
    <row r="50" spans="1:8" ht="12.75" customHeight="1" x14ac:dyDescent="0.2">
      <c r="A50" s="3472" t="s">
        <v>1801</v>
      </c>
      <c r="B50" s="3482" t="s">
        <v>318</v>
      </c>
      <c r="C50" s="3484" t="s">
        <v>892</v>
      </c>
      <c r="D50" s="3476" t="s">
        <v>200</v>
      </c>
      <c r="E50" s="3549" t="s">
        <v>1804</v>
      </c>
      <c r="F50" s="3468" t="s">
        <v>1800</v>
      </c>
      <c r="G50" s="3489" t="s">
        <v>167</v>
      </c>
      <c r="H50" s="1060"/>
    </row>
    <row r="51" spans="1:8" ht="17.25" customHeight="1" thickBot="1" x14ac:dyDescent="0.25">
      <c r="A51" s="3473"/>
      <c r="B51" s="3498"/>
      <c r="C51" s="3493"/>
      <c r="D51" s="3477"/>
      <c r="E51" s="3550"/>
      <c r="F51" s="3507"/>
      <c r="G51" s="3490"/>
      <c r="H51" s="1060"/>
    </row>
    <row r="52" spans="1:8" s="1084" customFormat="1" ht="12.75" customHeight="1" thickBot="1" x14ac:dyDescent="0.3">
      <c r="A52" s="231">
        <f>A53+A56+A59+A66</f>
        <v>11764</v>
      </c>
      <c r="B52" s="184" t="s">
        <v>2</v>
      </c>
      <c r="C52" s="583" t="s">
        <v>168</v>
      </c>
      <c r="D52" s="185" t="s">
        <v>169</v>
      </c>
      <c r="E52" s="231">
        <f>E53+E56+E59+E66</f>
        <v>17614</v>
      </c>
      <c r="F52" s="186">
        <f>F53+F56+F59+F66</f>
        <v>17614</v>
      </c>
      <c r="G52" s="1167" t="s">
        <v>6</v>
      </c>
      <c r="H52" s="1704"/>
    </row>
    <row r="53" spans="1:8" s="1084" customFormat="1" ht="12.75" customHeight="1" x14ac:dyDescent="0.25">
      <c r="A53" s="2281">
        <f>SUM(A54:A55)</f>
        <v>530</v>
      </c>
      <c r="B53" s="1525" t="s">
        <v>170</v>
      </c>
      <c r="C53" s="1526" t="s">
        <v>6</v>
      </c>
      <c r="D53" s="1527" t="s">
        <v>893</v>
      </c>
      <c r="E53" s="1528">
        <f>SUM(E54:E55)</f>
        <v>490</v>
      </c>
      <c r="F53" s="1529">
        <f>SUM(F54:F55)</f>
        <v>490</v>
      </c>
      <c r="G53" s="1530"/>
      <c r="H53" s="1166"/>
    </row>
    <row r="54" spans="1:8" s="1084" customFormat="1" ht="12.75" customHeight="1" x14ac:dyDescent="0.25">
      <c r="A54" s="2282">
        <v>500</v>
      </c>
      <c r="B54" s="963" t="s">
        <v>179</v>
      </c>
      <c r="C54" s="926" t="s">
        <v>1940</v>
      </c>
      <c r="D54" s="1531" t="s">
        <v>1365</v>
      </c>
      <c r="E54" s="924">
        <v>460</v>
      </c>
      <c r="F54" s="382">
        <v>460</v>
      </c>
      <c r="G54" s="1255"/>
    </row>
    <row r="55" spans="1:8" s="1084" customFormat="1" ht="12.75" customHeight="1" x14ac:dyDescent="0.25">
      <c r="A55" s="2282">
        <v>30</v>
      </c>
      <c r="B55" s="963"/>
      <c r="C55" s="1536" t="s">
        <v>1366</v>
      </c>
      <c r="D55" s="927" t="s">
        <v>761</v>
      </c>
      <c r="E55" s="924">
        <v>30</v>
      </c>
      <c r="F55" s="382">
        <v>30</v>
      </c>
      <c r="G55" s="1255"/>
    </row>
    <row r="56" spans="1:8" s="1084" customFormat="1" ht="12.75" customHeight="1" x14ac:dyDescent="0.25">
      <c r="A56" s="2283">
        <f>SUM(A57:A58)</f>
        <v>400</v>
      </c>
      <c r="B56" s="959" t="s">
        <v>170</v>
      </c>
      <c r="C56" s="960" t="s">
        <v>6</v>
      </c>
      <c r="D56" s="2301" t="s">
        <v>894</v>
      </c>
      <c r="E56" s="1533">
        <f>SUM(E57:E58)</f>
        <v>440</v>
      </c>
      <c r="F56" s="1126">
        <f>SUM(F57:F58)</f>
        <v>440</v>
      </c>
      <c r="G56" s="1534"/>
    </row>
    <row r="57" spans="1:8" s="1084" customFormat="1" ht="12.75" customHeight="1" x14ac:dyDescent="0.25">
      <c r="A57" s="2282">
        <v>180</v>
      </c>
      <c r="B57" s="963" t="s">
        <v>179</v>
      </c>
      <c r="C57" s="926" t="s">
        <v>1942</v>
      </c>
      <c r="D57" s="1531" t="s">
        <v>895</v>
      </c>
      <c r="E57" s="924">
        <v>220</v>
      </c>
      <c r="F57" s="382">
        <v>220</v>
      </c>
      <c r="G57" s="1255"/>
      <c r="H57" s="1166"/>
    </row>
    <row r="58" spans="1:8" s="1084" customFormat="1" ht="12.75" customHeight="1" x14ac:dyDescent="0.25">
      <c r="A58" s="2282">
        <v>220</v>
      </c>
      <c r="B58" s="963" t="s">
        <v>179</v>
      </c>
      <c r="C58" s="926" t="s">
        <v>1943</v>
      </c>
      <c r="D58" s="1531" t="s">
        <v>762</v>
      </c>
      <c r="E58" s="924">
        <v>220</v>
      </c>
      <c r="F58" s="382">
        <v>220</v>
      </c>
      <c r="G58" s="1255"/>
    </row>
    <row r="59" spans="1:8" s="1084" customFormat="1" ht="12.75" customHeight="1" x14ac:dyDescent="0.25">
      <c r="A59" s="2283">
        <f>SUM(A60:A65)</f>
        <v>10684</v>
      </c>
      <c r="B59" s="959" t="s">
        <v>170</v>
      </c>
      <c r="C59" s="960" t="s">
        <v>6</v>
      </c>
      <c r="D59" s="1532" t="s">
        <v>896</v>
      </c>
      <c r="E59" s="1533">
        <f>SUM(E60:E65)</f>
        <v>16584</v>
      </c>
      <c r="F59" s="1126">
        <f>SUM(F60:F65)</f>
        <v>16584</v>
      </c>
      <c r="G59" s="1534"/>
    </row>
    <row r="60" spans="1:8" s="1084" customFormat="1" ht="12.75" customHeight="1" x14ac:dyDescent="0.25">
      <c r="A60" s="2282">
        <v>4584</v>
      </c>
      <c r="B60" s="963" t="s">
        <v>179</v>
      </c>
      <c r="C60" s="926" t="s">
        <v>1944</v>
      </c>
      <c r="D60" s="1531" t="s">
        <v>897</v>
      </c>
      <c r="E60" s="924">
        <v>4184</v>
      </c>
      <c r="F60" s="382">
        <v>4184</v>
      </c>
      <c r="G60" s="361"/>
    </row>
    <row r="61" spans="1:8" s="1084" customFormat="1" ht="12.75" customHeight="1" x14ac:dyDescent="0.25">
      <c r="A61" s="2282">
        <v>100</v>
      </c>
      <c r="B61" s="963" t="s">
        <v>179</v>
      </c>
      <c r="C61" s="926" t="s">
        <v>1945</v>
      </c>
      <c r="D61" s="1531" t="s">
        <v>898</v>
      </c>
      <c r="E61" s="924">
        <v>500</v>
      </c>
      <c r="F61" s="382">
        <v>500</v>
      </c>
      <c r="G61" s="361"/>
    </row>
    <row r="62" spans="1:8" s="1084" customFormat="1" ht="12.75" customHeight="1" x14ac:dyDescent="0.25">
      <c r="A62" s="2284">
        <v>5000</v>
      </c>
      <c r="B62" s="1535" t="s">
        <v>179</v>
      </c>
      <c r="C62" s="1536" t="s">
        <v>1946</v>
      </c>
      <c r="D62" s="1537" t="s">
        <v>760</v>
      </c>
      <c r="E62" s="1538">
        <v>10000</v>
      </c>
      <c r="F62" s="1128">
        <v>10000</v>
      </c>
      <c r="G62" s="386"/>
    </row>
    <row r="63" spans="1:8" s="1084" customFormat="1" ht="12.75" customHeight="1" x14ac:dyDescent="0.25">
      <c r="A63" s="2284">
        <v>500</v>
      </c>
      <c r="B63" s="1535" t="s">
        <v>179</v>
      </c>
      <c r="C63" s="1536" t="s">
        <v>1947</v>
      </c>
      <c r="D63" s="1537" t="s">
        <v>763</v>
      </c>
      <c r="E63" s="1538">
        <v>500</v>
      </c>
      <c r="F63" s="1128">
        <v>500</v>
      </c>
      <c r="G63" s="386"/>
    </row>
    <row r="64" spans="1:8" s="1084" customFormat="1" ht="12.75" customHeight="1" x14ac:dyDescent="0.25">
      <c r="A64" s="2284">
        <v>400</v>
      </c>
      <c r="B64" s="1535" t="s">
        <v>179</v>
      </c>
      <c r="C64" s="1536" t="s">
        <v>1948</v>
      </c>
      <c r="D64" s="1537" t="s">
        <v>764</v>
      </c>
      <c r="E64" s="1538">
        <v>400</v>
      </c>
      <c r="F64" s="1128">
        <v>400</v>
      </c>
      <c r="G64" s="386"/>
    </row>
    <row r="65" spans="1:8" s="1084" customFormat="1" ht="12.75" customHeight="1" x14ac:dyDescent="0.25">
      <c r="A65" s="2284">
        <v>100</v>
      </c>
      <c r="B65" s="1535" t="s">
        <v>179</v>
      </c>
      <c r="C65" s="1536" t="s">
        <v>1941</v>
      </c>
      <c r="D65" s="2734" t="s">
        <v>1939</v>
      </c>
      <c r="E65" s="1538">
        <v>1000</v>
      </c>
      <c r="F65" s="1128">
        <v>1000</v>
      </c>
      <c r="G65" s="386"/>
    </row>
    <row r="66" spans="1:8" s="1084" customFormat="1" ht="12.75" customHeight="1" x14ac:dyDescent="0.25">
      <c r="A66" s="2285">
        <f>SUM(A67:A68)</f>
        <v>150</v>
      </c>
      <c r="B66" s="1540" t="s">
        <v>170</v>
      </c>
      <c r="C66" s="1541" t="s">
        <v>6</v>
      </c>
      <c r="D66" s="1542" t="s">
        <v>603</v>
      </c>
      <c r="E66" s="1543">
        <f>SUM(E67:E68)</f>
        <v>100</v>
      </c>
      <c r="F66" s="1544">
        <f>SUM(F67:F68)</f>
        <v>100</v>
      </c>
      <c r="G66" s="1505"/>
    </row>
    <row r="67" spans="1:8" s="1084" customFormat="1" ht="12.75" customHeight="1" x14ac:dyDescent="0.25">
      <c r="A67" s="1397">
        <v>50</v>
      </c>
      <c r="B67" s="1547" t="s">
        <v>179</v>
      </c>
      <c r="C67" s="540" t="s">
        <v>1949</v>
      </c>
      <c r="D67" s="1546" t="s">
        <v>899</v>
      </c>
      <c r="E67" s="1399">
        <v>0</v>
      </c>
      <c r="F67" s="1482">
        <v>0</v>
      </c>
      <c r="G67" s="1255"/>
    </row>
    <row r="68" spans="1:8" s="1084" customFormat="1" ht="34.5" thickBot="1" x14ac:dyDescent="0.3">
      <c r="A68" s="2286">
        <v>100</v>
      </c>
      <c r="B68" s="1549" t="s">
        <v>179</v>
      </c>
      <c r="C68" s="2735" t="s">
        <v>1950</v>
      </c>
      <c r="D68" s="2316" t="s">
        <v>900</v>
      </c>
      <c r="E68" s="1550">
        <v>100</v>
      </c>
      <c r="F68" s="2958">
        <v>100</v>
      </c>
      <c r="G68" s="1551"/>
      <c r="H68" s="1164"/>
    </row>
    <row r="69" spans="1:8" ht="10.5" customHeight="1" x14ac:dyDescent="0.2">
      <c r="E69" s="1347"/>
      <c r="F69" s="1347"/>
      <c r="G69" s="1347"/>
    </row>
    <row r="70" spans="1:8" ht="18.600000000000001" customHeight="1" x14ac:dyDescent="0.25">
      <c r="A70" s="1326"/>
      <c r="B70" s="1188" t="s">
        <v>1818</v>
      </c>
      <c r="C70" s="1188"/>
      <c r="D70" s="1188"/>
      <c r="E70" s="1188"/>
      <c r="F70" s="1188"/>
      <c r="G70" s="1188"/>
    </row>
    <row r="71" spans="1:8" ht="12.6" customHeight="1" thickBot="1" x14ac:dyDescent="0.25">
      <c r="B71" s="1152"/>
      <c r="C71" s="1152"/>
      <c r="D71" s="1152"/>
      <c r="E71" s="288"/>
      <c r="F71" s="288"/>
      <c r="G71" s="182" t="s">
        <v>110</v>
      </c>
    </row>
    <row r="72" spans="1:8" ht="12.6" customHeight="1" x14ac:dyDescent="0.2">
      <c r="A72" s="3472" t="s">
        <v>1801</v>
      </c>
      <c r="B72" s="3482" t="s">
        <v>318</v>
      </c>
      <c r="C72" s="3484" t="s">
        <v>1817</v>
      </c>
      <c r="D72" s="3466" t="s">
        <v>1810</v>
      </c>
      <c r="E72" s="3549" t="s">
        <v>1804</v>
      </c>
      <c r="F72" s="3468" t="s">
        <v>1800</v>
      </c>
      <c r="G72" s="3470" t="s">
        <v>167</v>
      </c>
    </row>
    <row r="73" spans="1:8" ht="12.6" customHeight="1" thickBot="1" x14ac:dyDescent="0.25">
      <c r="A73" s="3473"/>
      <c r="B73" s="3498"/>
      <c r="C73" s="3493"/>
      <c r="D73" s="3467"/>
      <c r="E73" s="3550"/>
      <c r="F73" s="3507"/>
      <c r="G73" s="3471"/>
    </row>
    <row r="74" spans="1:8" ht="12.6" customHeight="1" thickBot="1" x14ac:dyDescent="0.25">
      <c r="A74" s="186">
        <f>A75</f>
        <v>4460</v>
      </c>
      <c r="B74" s="393" t="s">
        <v>2</v>
      </c>
      <c r="C74" s="583" t="s">
        <v>168</v>
      </c>
      <c r="D74" s="393" t="s">
        <v>169</v>
      </c>
      <c r="E74" s="186">
        <f>E75</f>
        <v>4600</v>
      </c>
      <c r="F74" s="186">
        <f>F75</f>
        <v>4600</v>
      </c>
      <c r="G74" s="1167" t="s">
        <v>6</v>
      </c>
    </row>
    <row r="75" spans="1:8" ht="12.6" customHeight="1" x14ac:dyDescent="0.2">
      <c r="A75" s="2306">
        <f>SUM(A76:A96)</f>
        <v>4460</v>
      </c>
      <c r="B75" s="1557" t="s">
        <v>6</v>
      </c>
      <c r="C75" s="1558" t="s">
        <v>6</v>
      </c>
      <c r="D75" s="1559" t="s">
        <v>914</v>
      </c>
      <c r="E75" s="1560">
        <f>SUM(E76:E96)</f>
        <v>4600</v>
      </c>
      <c r="F75" s="2317">
        <f>SUM(F76:F96)</f>
        <v>4600</v>
      </c>
      <c r="G75" s="386"/>
    </row>
    <row r="76" spans="1:8" ht="12.6" customHeight="1" x14ac:dyDescent="0.2">
      <c r="A76" s="377">
        <v>100</v>
      </c>
      <c r="B76" s="1561" t="s">
        <v>2</v>
      </c>
      <c r="C76" s="1141" t="s">
        <v>926</v>
      </c>
      <c r="D76" s="1562" t="s">
        <v>927</v>
      </c>
      <c r="E76" s="381">
        <v>100</v>
      </c>
      <c r="F76" s="382">
        <v>100</v>
      </c>
      <c r="G76" s="1563"/>
    </row>
    <row r="77" spans="1:8" x14ac:dyDescent="0.2">
      <c r="A77" s="377">
        <v>1000</v>
      </c>
      <c r="B77" s="1561" t="s">
        <v>2</v>
      </c>
      <c r="C77" s="1141" t="s">
        <v>929</v>
      </c>
      <c r="D77" s="1562" t="s">
        <v>2239</v>
      </c>
      <c r="E77" s="381">
        <v>1400</v>
      </c>
      <c r="F77" s="382">
        <v>1400</v>
      </c>
      <c r="G77" s="1563"/>
    </row>
    <row r="78" spans="1:8" ht="22.5" x14ac:dyDescent="0.2">
      <c r="A78" s="377">
        <v>100</v>
      </c>
      <c r="B78" s="1561" t="s">
        <v>2</v>
      </c>
      <c r="C78" s="1141" t="s">
        <v>930</v>
      </c>
      <c r="D78" s="1562" t="s">
        <v>931</v>
      </c>
      <c r="E78" s="381">
        <v>100</v>
      </c>
      <c r="F78" s="382">
        <v>100</v>
      </c>
      <c r="G78" s="1563"/>
    </row>
    <row r="79" spans="1:8" ht="12.6" customHeight="1" x14ac:dyDescent="0.2">
      <c r="A79" s="2307">
        <v>100</v>
      </c>
      <c r="B79" s="1561" t="s">
        <v>2</v>
      </c>
      <c r="C79" s="2302" t="s">
        <v>933</v>
      </c>
      <c r="D79" s="1571" t="s">
        <v>934</v>
      </c>
      <c r="E79" s="1572">
        <v>100</v>
      </c>
      <c r="F79" s="1128">
        <v>100</v>
      </c>
      <c r="G79" s="1570"/>
    </row>
    <row r="80" spans="1:8" ht="12.6" customHeight="1" x14ac:dyDescent="0.2">
      <c r="A80" s="1278">
        <v>100</v>
      </c>
      <c r="B80" s="1581" t="s">
        <v>2</v>
      </c>
      <c r="C80" s="1300" t="s">
        <v>1952</v>
      </c>
      <c r="D80" s="2736" t="s">
        <v>770</v>
      </c>
      <c r="E80" s="381">
        <v>100</v>
      </c>
      <c r="F80" s="382">
        <v>100</v>
      </c>
      <c r="G80" s="2313"/>
    </row>
    <row r="81" spans="1:7" ht="12.6" customHeight="1" x14ac:dyDescent="0.2">
      <c r="A81" s="1278">
        <v>70</v>
      </c>
      <c r="B81" s="1581" t="s">
        <v>2</v>
      </c>
      <c r="C81" s="1300" t="s">
        <v>1953</v>
      </c>
      <c r="D81" s="2736" t="s">
        <v>1954</v>
      </c>
      <c r="E81" s="381">
        <v>70</v>
      </c>
      <c r="F81" s="382">
        <v>70</v>
      </c>
      <c r="G81" s="2313"/>
    </row>
    <row r="82" spans="1:7" ht="12.6" customHeight="1" x14ac:dyDescent="0.2">
      <c r="A82" s="1278">
        <v>80</v>
      </c>
      <c r="B82" s="1581" t="s">
        <v>2</v>
      </c>
      <c r="C82" s="1300" t="s">
        <v>1955</v>
      </c>
      <c r="D82" s="2736" t="s">
        <v>1956</v>
      </c>
      <c r="E82" s="381">
        <v>80</v>
      </c>
      <c r="F82" s="382">
        <v>80</v>
      </c>
      <c r="G82" s="2313"/>
    </row>
    <row r="83" spans="1:7" ht="12.6" customHeight="1" x14ac:dyDescent="0.2">
      <c r="A83" s="1278">
        <v>50</v>
      </c>
      <c r="B83" s="1581" t="s">
        <v>2</v>
      </c>
      <c r="C83" s="1300" t="s">
        <v>1960</v>
      </c>
      <c r="D83" s="2736" t="s">
        <v>769</v>
      </c>
      <c r="E83" s="381">
        <v>50</v>
      </c>
      <c r="F83" s="382">
        <v>50</v>
      </c>
      <c r="G83" s="2313"/>
    </row>
    <row r="84" spans="1:7" ht="12.6" customHeight="1" x14ac:dyDescent="0.2">
      <c r="A84" s="1278">
        <v>0</v>
      </c>
      <c r="B84" s="1581" t="s">
        <v>2</v>
      </c>
      <c r="C84" s="1300" t="s">
        <v>1373</v>
      </c>
      <c r="D84" s="1589" t="s">
        <v>1368</v>
      </c>
      <c r="E84" s="381">
        <v>0</v>
      </c>
      <c r="F84" s="382">
        <v>0</v>
      </c>
      <c r="G84" s="1588"/>
    </row>
    <row r="85" spans="1:7" ht="12.6" customHeight="1" x14ac:dyDescent="0.2">
      <c r="A85" s="377">
        <v>200</v>
      </c>
      <c r="B85" s="1573" t="s">
        <v>2</v>
      </c>
      <c r="C85" s="926" t="s">
        <v>937</v>
      </c>
      <c r="D85" s="1562" t="s">
        <v>938</v>
      </c>
      <c r="E85" s="381">
        <v>200</v>
      </c>
      <c r="F85" s="382">
        <v>200</v>
      </c>
      <c r="G85" s="1574"/>
    </row>
    <row r="86" spans="1:7" ht="12.6" customHeight="1" x14ac:dyDescent="0.2">
      <c r="A86" s="377">
        <v>100</v>
      </c>
      <c r="B86" s="1573" t="s">
        <v>2</v>
      </c>
      <c r="C86" s="926" t="s">
        <v>939</v>
      </c>
      <c r="D86" s="1562" t="s">
        <v>940</v>
      </c>
      <c r="E86" s="381">
        <v>100</v>
      </c>
      <c r="F86" s="382">
        <v>100</v>
      </c>
      <c r="G86" s="1574"/>
    </row>
    <row r="87" spans="1:7" ht="12.6" customHeight="1" x14ac:dyDescent="0.2">
      <c r="A87" s="1115">
        <v>200</v>
      </c>
      <c r="B87" s="1573" t="s">
        <v>2</v>
      </c>
      <c r="C87" s="2303" t="s">
        <v>941</v>
      </c>
      <c r="D87" s="1578" t="s">
        <v>942</v>
      </c>
      <c r="E87" s="977">
        <v>0</v>
      </c>
      <c r="F87" s="1128">
        <v>0</v>
      </c>
      <c r="G87" s="1574"/>
    </row>
    <row r="88" spans="1:7" x14ac:dyDescent="0.2">
      <c r="A88" s="1115">
        <v>60</v>
      </c>
      <c r="B88" s="1573" t="s">
        <v>2</v>
      </c>
      <c r="C88" s="2304" t="s">
        <v>944</v>
      </c>
      <c r="D88" s="1578" t="s">
        <v>945</v>
      </c>
      <c r="E88" s="977">
        <v>0</v>
      </c>
      <c r="F88" s="1128">
        <v>0</v>
      </c>
      <c r="G88" s="1574"/>
    </row>
    <row r="89" spans="1:7" x14ac:dyDescent="0.2">
      <c r="A89" s="1115">
        <v>100</v>
      </c>
      <c r="B89" s="1573" t="s">
        <v>2</v>
      </c>
      <c r="C89" s="2303" t="s">
        <v>946</v>
      </c>
      <c r="D89" s="1578" t="s">
        <v>947</v>
      </c>
      <c r="E89" s="977">
        <v>100</v>
      </c>
      <c r="F89" s="1128">
        <v>100</v>
      </c>
      <c r="G89" s="1574"/>
    </row>
    <row r="90" spans="1:7" x14ac:dyDescent="0.2">
      <c r="A90" s="1115">
        <v>100</v>
      </c>
      <c r="B90" s="1573" t="s">
        <v>2</v>
      </c>
      <c r="C90" s="2304" t="s">
        <v>948</v>
      </c>
      <c r="D90" s="1578" t="s">
        <v>1957</v>
      </c>
      <c r="E90" s="977">
        <v>0</v>
      </c>
      <c r="F90" s="1128">
        <v>0</v>
      </c>
      <c r="G90" s="1574"/>
    </row>
    <row r="91" spans="1:7" x14ac:dyDescent="0.2">
      <c r="A91" s="1115">
        <v>100</v>
      </c>
      <c r="B91" s="1573" t="s">
        <v>2</v>
      </c>
      <c r="C91" s="2304" t="s">
        <v>954</v>
      </c>
      <c r="D91" s="1578" t="s">
        <v>2246</v>
      </c>
      <c r="E91" s="977">
        <v>100</v>
      </c>
      <c r="F91" s="1128">
        <v>100</v>
      </c>
      <c r="G91" s="1574"/>
    </row>
    <row r="92" spans="1:7" x14ac:dyDescent="0.2">
      <c r="A92" s="1115">
        <v>200</v>
      </c>
      <c r="B92" s="1573" t="s">
        <v>2</v>
      </c>
      <c r="C92" s="2304" t="s">
        <v>951</v>
      </c>
      <c r="D92" s="1578" t="s">
        <v>952</v>
      </c>
      <c r="E92" s="977">
        <v>200</v>
      </c>
      <c r="F92" s="1128">
        <v>200</v>
      </c>
      <c r="G92" s="1574"/>
    </row>
    <row r="93" spans="1:7" x14ac:dyDescent="0.2">
      <c r="A93" s="1115">
        <v>200</v>
      </c>
      <c r="B93" s="1581" t="s">
        <v>2</v>
      </c>
      <c r="C93" s="1536" t="s">
        <v>958</v>
      </c>
      <c r="D93" s="1578" t="s">
        <v>768</v>
      </c>
      <c r="E93" s="977">
        <v>200</v>
      </c>
      <c r="F93" s="1128">
        <v>200</v>
      </c>
      <c r="G93" s="1574"/>
    </row>
    <row r="94" spans="1:7" x14ac:dyDescent="0.2">
      <c r="A94" s="1278">
        <v>100</v>
      </c>
      <c r="B94" s="1581" t="s">
        <v>2</v>
      </c>
      <c r="C94" s="1300" t="s">
        <v>1371</v>
      </c>
      <c r="D94" s="1589" t="s">
        <v>1958</v>
      </c>
      <c r="E94" s="381">
        <v>100</v>
      </c>
      <c r="F94" s="382">
        <v>100</v>
      </c>
      <c r="G94" s="1588"/>
    </row>
    <row r="95" spans="1:7" x14ac:dyDescent="0.2">
      <c r="A95" s="1278">
        <v>1500</v>
      </c>
      <c r="B95" s="1581" t="s">
        <v>2</v>
      </c>
      <c r="C95" s="1300" t="s">
        <v>1369</v>
      </c>
      <c r="D95" s="1589" t="s">
        <v>766</v>
      </c>
      <c r="E95" s="381">
        <v>1500</v>
      </c>
      <c r="F95" s="382">
        <v>1500</v>
      </c>
      <c r="G95" s="1588"/>
    </row>
    <row r="96" spans="1:7" ht="12" thickBot="1" x14ac:dyDescent="0.25">
      <c r="A96" s="389">
        <v>0</v>
      </c>
      <c r="B96" s="2737" t="s">
        <v>2</v>
      </c>
      <c r="C96" s="1143" t="s">
        <v>615</v>
      </c>
      <c r="D96" s="2738" t="s">
        <v>1959</v>
      </c>
      <c r="E96" s="390">
        <v>100</v>
      </c>
      <c r="F96" s="391">
        <v>100</v>
      </c>
      <c r="G96" s="2739"/>
    </row>
    <row r="97" spans="1:8" ht="10.5" customHeight="1" x14ac:dyDescent="0.2">
      <c r="E97" s="1347"/>
      <c r="F97" s="1347"/>
      <c r="G97" s="1347"/>
    </row>
    <row r="98" spans="1:8" s="1326" customFormat="1" ht="18.75" customHeight="1" x14ac:dyDescent="0.25">
      <c r="B98" s="1188" t="s">
        <v>901</v>
      </c>
      <c r="C98" s="1188"/>
      <c r="D98" s="1188"/>
      <c r="E98" s="1188"/>
      <c r="F98" s="1188"/>
      <c r="G98" s="1188"/>
      <c r="H98" s="1523"/>
    </row>
    <row r="99" spans="1:8" ht="12" thickBot="1" x14ac:dyDescent="0.25">
      <c r="B99" s="1152"/>
      <c r="C99" s="1152"/>
      <c r="D99" s="1152"/>
      <c r="E99" s="288"/>
      <c r="F99" s="288"/>
      <c r="G99" s="182" t="s">
        <v>110</v>
      </c>
      <c r="H99" s="1233"/>
    </row>
    <row r="100" spans="1:8" ht="12.75" customHeight="1" x14ac:dyDescent="0.2">
      <c r="A100" s="3472" t="s">
        <v>1801</v>
      </c>
      <c r="B100" s="3482" t="s">
        <v>318</v>
      </c>
      <c r="C100" s="3484" t="s">
        <v>902</v>
      </c>
      <c r="D100" s="3466" t="s">
        <v>292</v>
      </c>
      <c r="E100" s="3549" t="s">
        <v>1804</v>
      </c>
      <c r="F100" s="3468" t="s">
        <v>1800</v>
      </c>
      <c r="G100" s="3470" t="s">
        <v>167</v>
      </c>
      <c r="H100" s="1060"/>
    </row>
    <row r="101" spans="1:8" ht="17.25" customHeight="1" thickBot="1" x14ac:dyDescent="0.25">
      <c r="A101" s="3473"/>
      <c r="B101" s="3498"/>
      <c r="C101" s="3493"/>
      <c r="D101" s="3467"/>
      <c r="E101" s="3550"/>
      <c r="F101" s="3507"/>
      <c r="G101" s="3471"/>
      <c r="H101" s="1060"/>
    </row>
    <row r="102" spans="1:8" ht="15" customHeight="1" thickBot="1" x14ac:dyDescent="0.25">
      <c r="A102" s="186">
        <f>A103+A107+A112+A135</f>
        <v>14039.5</v>
      </c>
      <c r="B102" s="393" t="s">
        <v>2</v>
      </c>
      <c r="C102" s="583" t="s">
        <v>168</v>
      </c>
      <c r="D102" s="393" t="s">
        <v>169</v>
      </c>
      <c r="E102" s="186">
        <f>E103+E107+E112+E135</f>
        <v>18915</v>
      </c>
      <c r="F102" s="186">
        <f>F103+F107+F112+F135</f>
        <v>18915</v>
      </c>
      <c r="G102" s="1167" t="s">
        <v>6</v>
      </c>
      <c r="H102" s="1060"/>
    </row>
    <row r="103" spans="1:8" ht="12.75" customHeight="1" x14ac:dyDescent="0.2">
      <c r="A103" s="294">
        <f>SUM(A104:A106)</f>
        <v>4389</v>
      </c>
      <c r="B103" s="1552" t="s">
        <v>6</v>
      </c>
      <c r="C103" s="1553" t="s">
        <v>6</v>
      </c>
      <c r="D103" s="373" t="s">
        <v>765</v>
      </c>
      <c r="E103" s="298">
        <v>4520</v>
      </c>
      <c r="F103" s="299">
        <f>SUM(F104:F106)</f>
        <v>4520</v>
      </c>
      <c r="G103" s="374"/>
      <c r="H103" s="1272"/>
    </row>
    <row r="104" spans="1:8" ht="12.75" customHeight="1" x14ac:dyDescent="0.2">
      <c r="A104" s="2314">
        <v>1235.78</v>
      </c>
      <c r="B104" s="375" t="s">
        <v>2</v>
      </c>
      <c r="C104" s="922" t="s">
        <v>903</v>
      </c>
      <c r="D104" s="376" t="s">
        <v>904</v>
      </c>
      <c r="E104" s="305"/>
      <c r="F104" s="306">
        <v>1273</v>
      </c>
      <c r="G104" s="361"/>
      <c r="H104" s="1272"/>
    </row>
    <row r="105" spans="1:8" ht="12.75" customHeight="1" x14ac:dyDescent="0.2">
      <c r="A105" s="2314">
        <v>1575.9</v>
      </c>
      <c r="B105" s="375" t="s">
        <v>2</v>
      </c>
      <c r="C105" s="922" t="s">
        <v>905</v>
      </c>
      <c r="D105" s="376" t="s">
        <v>906</v>
      </c>
      <c r="E105" s="305"/>
      <c r="F105" s="306">
        <v>1623</v>
      </c>
      <c r="G105" s="361"/>
      <c r="H105" s="1272"/>
    </row>
    <row r="106" spans="1:8" ht="12.75" customHeight="1" x14ac:dyDescent="0.2">
      <c r="A106" s="2315">
        <v>1577.32</v>
      </c>
      <c r="B106" s="375" t="s">
        <v>2</v>
      </c>
      <c r="C106" s="922" t="s">
        <v>907</v>
      </c>
      <c r="D106" s="376" t="s">
        <v>908</v>
      </c>
      <c r="E106" s="305"/>
      <c r="F106" s="306">
        <v>1624</v>
      </c>
      <c r="G106" s="361"/>
      <c r="H106" s="1272"/>
    </row>
    <row r="107" spans="1:8" ht="12.75" customHeight="1" x14ac:dyDescent="0.2">
      <c r="A107" s="325">
        <f>SUM(A108:A111)</f>
        <v>1985.5</v>
      </c>
      <c r="B107" s="1554" t="s">
        <v>6</v>
      </c>
      <c r="C107" s="1555" t="s">
        <v>6</v>
      </c>
      <c r="D107" s="1556" t="s">
        <v>909</v>
      </c>
      <c r="E107" s="329">
        <f>SUM(E108:E111)</f>
        <v>7000</v>
      </c>
      <c r="F107" s="330">
        <f>SUM(F108:F111)</f>
        <v>7000</v>
      </c>
      <c r="G107" s="361"/>
      <c r="H107" s="1272"/>
    </row>
    <row r="108" spans="1:8" ht="12.75" customHeight="1" x14ac:dyDescent="0.2">
      <c r="A108" s="2315">
        <v>1463</v>
      </c>
      <c r="B108" s="375" t="s">
        <v>2</v>
      </c>
      <c r="C108" s="922" t="s">
        <v>910</v>
      </c>
      <c r="D108" s="376" t="s">
        <v>911</v>
      </c>
      <c r="E108" s="305"/>
      <c r="F108" s="306"/>
      <c r="G108" s="361"/>
      <c r="H108" s="1272"/>
    </row>
    <row r="109" spans="1:8" ht="12.75" customHeight="1" x14ac:dyDescent="0.2">
      <c r="A109" s="301">
        <v>522.5</v>
      </c>
      <c r="B109" s="375" t="s">
        <v>2</v>
      </c>
      <c r="C109" s="922" t="s">
        <v>912</v>
      </c>
      <c r="D109" s="376" t="s">
        <v>913</v>
      </c>
      <c r="E109" s="305"/>
      <c r="F109" s="306"/>
      <c r="G109" s="361"/>
      <c r="H109" s="1060"/>
    </row>
    <row r="110" spans="1:8" ht="12.75" customHeight="1" x14ac:dyDescent="0.2">
      <c r="A110" s="301">
        <v>0</v>
      </c>
      <c r="B110" s="375" t="s">
        <v>2</v>
      </c>
      <c r="C110" s="3019" t="s">
        <v>2340</v>
      </c>
      <c r="D110" s="3020" t="s">
        <v>1966</v>
      </c>
      <c r="E110" s="305">
        <v>5000</v>
      </c>
      <c r="F110" s="306">
        <v>5000</v>
      </c>
      <c r="G110" s="361"/>
      <c r="H110" s="1060"/>
    </row>
    <row r="111" spans="1:8" ht="12.75" customHeight="1" x14ac:dyDescent="0.2">
      <c r="A111" s="301">
        <v>0</v>
      </c>
      <c r="B111" s="375" t="s">
        <v>2</v>
      </c>
      <c r="C111" s="3019" t="s">
        <v>2341</v>
      </c>
      <c r="D111" s="3020" t="s">
        <v>1967</v>
      </c>
      <c r="E111" s="305">
        <v>2000</v>
      </c>
      <c r="F111" s="306">
        <v>2000</v>
      </c>
      <c r="G111" s="361"/>
      <c r="H111" s="1060"/>
    </row>
    <row r="112" spans="1:8" ht="12.75" customHeight="1" x14ac:dyDescent="0.2">
      <c r="A112" s="2306">
        <f>SUM(A113:A134)</f>
        <v>7565</v>
      </c>
      <c r="B112" s="1557" t="s">
        <v>6</v>
      </c>
      <c r="C112" s="1558" t="s">
        <v>6</v>
      </c>
      <c r="D112" s="1559" t="s">
        <v>914</v>
      </c>
      <c r="E112" s="1560">
        <f>SUM(E113:E134)</f>
        <v>7295</v>
      </c>
      <c r="F112" s="2317">
        <f>SUM(F113:F134)</f>
        <v>7295</v>
      </c>
      <c r="G112" s="386"/>
      <c r="H112" s="1060"/>
    </row>
    <row r="113" spans="1:29" ht="12.75" customHeight="1" x14ac:dyDescent="0.2">
      <c r="A113" s="377">
        <v>1000</v>
      </c>
      <c r="B113" s="1561" t="s">
        <v>2</v>
      </c>
      <c r="C113" s="1141" t="s">
        <v>915</v>
      </c>
      <c r="D113" s="1562" t="s">
        <v>916</v>
      </c>
      <c r="E113" s="381">
        <v>1000</v>
      </c>
      <c r="F113" s="382">
        <v>1000</v>
      </c>
      <c r="G113" s="1563"/>
      <c r="H113" s="1347"/>
    </row>
    <row r="114" spans="1:29" x14ac:dyDescent="0.2">
      <c r="A114" s="377">
        <v>1000</v>
      </c>
      <c r="B114" s="1561" t="s">
        <v>2</v>
      </c>
      <c r="C114" s="1141" t="s">
        <v>1961</v>
      </c>
      <c r="D114" s="1564" t="s">
        <v>917</v>
      </c>
      <c r="E114" s="381">
        <v>1000</v>
      </c>
      <c r="F114" s="382">
        <v>1000</v>
      </c>
      <c r="G114" s="1563"/>
      <c r="H114" s="1060"/>
    </row>
    <row r="115" spans="1:29" x14ac:dyDescent="0.2">
      <c r="A115" s="377">
        <v>1000</v>
      </c>
      <c r="B115" s="1561" t="s">
        <v>2</v>
      </c>
      <c r="C115" s="1141" t="s">
        <v>1962</v>
      </c>
      <c r="D115" s="1564" t="s">
        <v>918</v>
      </c>
      <c r="E115" s="381">
        <v>1000</v>
      </c>
      <c r="F115" s="382">
        <v>1000</v>
      </c>
      <c r="G115" s="1563"/>
      <c r="H115" s="1060"/>
    </row>
    <row r="116" spans="1:29" ht="12.75" customHeight="1" x14ac:dyDescent="0.2">
      <c r="A116" s="377">
        <v>1000</v>
      </c>
      <c r="B116" s="1561" t="s">
        <v>2</v>
      </c>
      <c r="C116" s="1141" t="s">
        <v>919</v>
      </c>
      <c r="D116" s="1562" t="s">
        <v>920</v>
      </c>
      <c r="E116" s="381">
        <v>1000</v>
      </c>
      <c r="F116" s="382">
        <v>1000</v>
      </c>
      <c r="G116" s="1563"/>
      <c r="H116" s="1060"/>
    </row>
    <row r="117" spans="1:29" ht="12.75" customHeight="1" x14ac:dyDescent="0.2">
      <c r="A117" s="377">
        <v>1000</v>
      </c>
      <c r="B117" s="1561" t="s">
        <v>2</v>
      </c>
      <c r="C117" s="1141" t="s">
        <v>921</v>
      </c>
      <c r="D117" s="1562" t="s">
        <v>922</v>
      </c>
      <c r="E117" s="381">
        <v>1000</v>
      </c>
      <c r="F117" s="382">
        <v>1000</v>
      </c>
      <c r="G117" s="1563"/>
      <c r="H117" s="1060"/>
    </row>
    <row r="118" spans="1:29" ht="12.75" customHeight="1" x14ac:dyDescent="0.2">
      <c r="A118" s="377">
        <v>50</v>
      </c>
      <c r="B118" s="1561" t="s">
        <v>2</v>
      </c>
      <c r="C118" s="1141" t="s">
        <v>923</v>
      </c>
      <c r="D118" s="1562" t="s">
        <v>1972</v>
      </c>
      <c r="E118" s="381">
        <v>50</v>
      </c>
      <c r="F118" s="382">
        <v>50</v>
      </c>
      <c r="G118" s="1563"/>
      <c r="H118" s="1060"/>
      <c r="I118" s="1103"/>
      <c r="J118" s="1103"/>
      <c r="K118" s="1103"/>
      <c r="L118" s="1103"/>
      <c r="M118" s="1103"/>
      <c r="N118" s="1103"/>
      <c r="O118" s="1103"/>
      <c r="P118" s="1103"/>
      <c r="Q118" s="1103"/>
      <c r="R118" s="1103"/>
      <c r="S118" s="1103"/>
      <c r="T118" s="1103"/>
      <c r="U118" s="1103"/>
      <c r="V118" s="1103"/>
      <c r="W118" s="1103"/>
      <c r="X118" s="1103"/>
      <c r="Y118" s="1103"/>
      <c r="Z118" s="1103"/>
      <c r="AA118" s="1103"/>
      <c r="AB118" s="1103"/>
      <c r="AC118" s="1103"/>
    </row>
    <row r="119" spans="1:29" ht="12.75" customHeight="1" x14ac:dyDescent="0.2">
      <c r="A119" s="1115">
        <v>350</v>
      </c>
      <c r="B119" s="1561" t="s">
        <v>2</v>
      </c>
      <c r="C119" s="1141" t="s">
        <v>924</v>
      </c>
      <c r="D119" s="1562" t="s">
        <v>925</v>
      </c>
      <c r="E119" s="977">
        <v>350</v>
      </c>
      <c r="F119" s="382">
        <v>350</v>
      </c>
      <c r="G119" s="1563"/>
      <c r="H119" s="1060" t="s">
        <v>53</v>
      </c>
      <c r="I119" s="1103"/>
      <c r="J119" s="1103"/>
      <c r="K119" s="1103"/>
      <c r="L119" s="1103"/>
      <c r="M119" s="1103"/>
      <c r="N119" s="1103"/>
      <c r="O119" s="1103"/>
      <c r="P119" s="1103"/>
      <c r="Q119" s="1103"/>
      <c r="R119" s="1103"/>
      <c r="S119" s="1103"/>
      <c r="T119" s="1103"/>
      <c r="U119" s="1103"/>
      <c r="V119" s="1103"/>
      <c r="W119" s="1103"/>
      <c r="X119" s="1103"/>
      <c r="Y119" s="1103"/>
      <c r="Z119" s="1103"/>
      <c r="AA119" s="1103"/>
      <c r="AB119" s="1103"/>
      <c r="AC119" s="1103"/>
    </row>
    <row r="120" spans="1:29" ht="22.5" x14ac:dyDescent="0.2">
      <c r="A120" s="377">
        <v>500</v>
      </c>
      <c r="B120" s="1561" t="s">
        <v>2</v>
      </c>
      <c r="C120" s="1141" t="s">
        <v>928</v>
      </c>
      <c r="D120" s="1562" t="s">
        <v>2082</v>
      </c>
      <c r="E120" s="381">
        <v>600</v>
      </c>
      <c r="F120" s="382">
        <v>600</v>
      </c>
      <c r="G120" s="1563"/>
      <c r="H120" s="1060"/>
      <c r="I120" s="1565"/>
      <c r="J120" s="1103"/>
      <c r="K120" s="1103"/>
      <c r="L120" s="1103"/>
      <c r="M120" s="1103"/>
      <c r="N120" s="1103"/>
      <c r="O120" s="1103"/>
      <c r="P120" s="1103"/>
      <c r="Q120" s="1103"/>
      <c r="R120" s="1103"/>
      <c r="S120" s="1103"/>
      <c r="T120" s="1103"/>
      <c r="U120" s="1103"/>
      <c r="V120" s="1103"/>
      <c r="W120" s="1103"/>
      <c r="X120" s="1103"/>
      <c r="Y120" s="1103"/>
      <c r="Z120" s="1103"/>
      <c r="AA120" s="1103"/>
      <c r="AB120" s="1103"/>
      <c r="AC120" s="1103"/>
    </row>
    <row r="121" spans="1:29" x14ac:dyDescent="0.2">
      <c r="A121" s="1115">
        <v>50</v>
      </c>
      <c r="B121" s="1568" t="s">
        <v>2</v>
      </c>
      <c r="C121" s="1141" t="s">
        <v>932</v>
      </c>
      <c r="D121" s="1569" t="s">
        <v>1971</v>
      </c>
      <c r="E121" s="977">
        <v>50</v>
      </c>
      <c r="F121" s="1128">
        <v>50</v>
      </c>
      <c r="G121" s="1570"/>
      <c r="H121" s="1060"/>
      <c r="I121" s="1565"/>
      <c r="J121" s="1103"/>
      <c r="K121" s="1103"/>
      <c r="L121" s="1103"/>
      <c r="M121" s="1103"/>
      <c r="N121" s="1103"/>
      <c r="O121" s="1103"/>
      <c r="P121" s="1103"/>
      <c r="Q121" s="1103"/>
      <c r="R121" s="1103"/>
      <c r="S121" s="1103"/>
      <c r="T121" s="1103"/>
      <c r="U121" s="1103"/>
      <c r="V121" s="1103"/>
      <c r="W121" s="1103"/>
      <c r="X121" s="1103"/>
      <c r="Y121" s="1103"/>
      <c r="Z121" s="1103"/>
      <c r="AA121" s="1103"/>
      <c r="AB121" s="1103"/>
      <c r="AC121" s="1103"/>
    </row>
    <row r="122" spans="1:29" s="1084" customFormat="1" ht="12.75" customHeight="1" x14ac:dyDescent="0.25">
      <c r="A122" s="1278">
        <v>50</v>
      </c>
      <c r="B122" s="1581" t="s">
        <v>2</v>
      </c>
      <c r="C122" s="1300" t="s">
        <v>1367</v>
      </c>
      <c r="D122" s="1589" t="s">
        <v>1968</v>
      </c>
      <c r="E122" s="381">
        <v>50</v>
      </c>
      <c r="F122" s="382">
        <v>50</v>
      </c>
      <c r="G122" s="1588"/>
      <c r="H122" s="975"/>
    </row>
    <row r="123" spans="1:29" s="1084" customFormat="1" x14ac:dyDescent="0.25">
      <c r="A123" s="377">
        <v>100</v>
      </c>
      <c r="B123" s="1573" t="s">
        <v>2</v>
      </c>
      <c r="C123" s="540" t="s">
        <v>935</v>
      </c>
      <c r="D123" s="1577" t="s">
        <v>936</v>
      </c>
      <c r="E123" s="381">
        <v>100</v>
      </c>
      <c r="F123" s="382">
        <v>100</v>
      </c>
      <c r="G123" s="1574"/>
      <c r="I123" s="1388"/>
      <c r="J123" s="1388"/>
      <c r="K123" s="1388"/>
      <c r="L123" s="1388"/>
      <c r="M123" s="1388"/>
      <c r="N123" s="1388"/>
      <c r="O123" s="1388"/>
      <c r="P123" s="1388"/>
      <c r="Q123" s="1388"/>
      <c r="R123" s="1388"/>
      <c r="S123" s="1388"/>
      <c r="T123" s="1388"/>
      <c r="U123" s="1388"/>
      <c r="V123" s="1388"/>
      <c r="W123" s="1388"/>
      <c r="X123" s="1388"/>
      <c r="Y123" s="1388"/>
      <c r="Z123" s="1388"/>
      <c r="AA123" s="1388"/>
      <c r="AB123" s="1388"/>
      <c r="AC123" s="1388"/>
    </row>
    <row r="124" spans="1:29" s="1084" customFormat="1" ht="12.75" customHeight="1" x14ac:dyDescent="0.25">
      <c r="A124" s="2308">
        <v>0</v>
      </c>
      <c r="B124" s="1573" t="s">
        <v>2</v>
      </c>
      <c r="C124" s="2303" t="s">
        <v>1969</v>
      </c>
      <c r="D124" s="1578" t="s">
        <v>1970</v>
      </c>
      <c r="E124" s="1579">
        <v>50</v>
      </c>
      <c r="F124" s="1298">
        <v>50</v>
      </c>
      <c r="G124" s="1580"/>
    </row>
    <row r="125" spans="1:29" s="1084" customFormat="1" ht="12.75" customHeight="1" x14ac:dyDescent="0.25">
      <c r="A125" s="2308">
        <v>20</v>
      </c>
      <c r="B125" s="1573" t="s">
        <v>2</v>
      </c>
      <c r="C125" s="2303" t="s">
        <v>943</v>
      </c>
      <c r="D125" s="1578" t="s">
        <v>767</v>
      </c>
      <c r="E125" s="1579">
        <v>0</v>
      </c>
      <c r="F125" s="1128">
        <v>0</v>
      </c>
      <c r="G125" s="1580"/>
    </row>
    <row r="126" spans="1:29" s="1084" customFormat="1" ht="12.75" customHeight="1" x14ac:dyDescent="0.25">
      <c r="A126" s="1115">
        <v>50</v>
      </c>
      <c r="B126" s="1573" t="s">
        <v>2</v>
      </c>
      <c r="C126" s="2304" t="s">
        <v>949</v>
      </c>
      <c r="D126" s="1578" t="s">
        <v>950</v>
      </c>
      <c r="E126" s="977">
        <v>50</v>
      </c>
      <c r="F126" s="1128">
        <v>50</v>
      </c>
      <c r="G126" s="1574"/>
    </row>
    <row r="127" spans="1:29" s="1084" customFormat="1" ht="12.75" customHeight="1" x14ac:dyDescent="0.25">
      <c r="A127" s="1115">
        <v>130</v>
      </c>
      <c r="B127" s="1573" t="s">
        <v>2</v>
      </c>
      <c r="C127" s="2304" t="s">
        <v>955</v>
      </c>
      <c r="D127" s="1578" t="s">
        <v>2342</v>
      </c>
      <c r="E127" s="977">
        <v>150</v>
      </c>
      <c r="F127" s="1128">
        <v>150</v>
      </c>
      <c r="G127" s="1574"/>
    </row>
    <row r="128" spans="1:29" s="1084" customFormat="1" ht="12.75" customHeight="1" x14ac:dyDescent="0.25">
      <c r="A128" s="1115">
        <v>400</v>
      </c>
      <c r="B128" s="1573" t="s">
        <v>2</v>
      </c>
      <c r="C128" s="2304" t="s">
        <v>956</v>
      </c>
      <c r="D128" s="1578" t="s">
        <v>957</v>
      </c>
      <c r="E128" s="977"/>
      <c r="F128" s="1128"/>
      <c r="G128" s="1574"/>
    </row>
    <row r="129" spans="1:8" s="1084" customFormat="1" ht="12.75" customHeight="1" x14ac:dyDescent="0.25">
      <c r="A129" s="1115">
        <v>70</v>
      </c>
      <c r="B129" s="1573" t="s">
        <v>2</v>
      </c>
      <c r="C129" s="2304" t="s">
        <v>953</v>
      </c>
      <c r="D129" s="1578" t="s">
        <v>1963</v>
      </c>
      <c r="E129" s="977">
        <v>70</v>
      </c>
      <c r="F129" s="1128">
        <v>70</v>
      </c>
      <c r="G129" s="1574"/>
    </row>
    <row r="130" spans="1:8" s="1084" customFormat="1" ht="22.5" x14ac:dyDescent="0.25">
      <c r="A130" s="1115">
        <v>400</v>
      </c>
      <c r="B130" s="1581" t="s">
        <v>2</v>
      </c>
      <c r="C130" s="2305" t="s">
        <v>1964</v>
      </c>
      <c r="D130" s="1582" t="s">
        <v>959</v>
      </c>
      <c r="E130" s="977">
        <v>200</v>
      </c>
      <c r="F130" s="1128">
        <v>200</v>
      </c>
      <c r="G130" s="1574"/>
    </row>
    <row r="131" spans="1:8" s="1084" customFormat="1" ht="12.75" customHeight="1" x14ac:dyDescent="0.25">
      <c r="A131" s="1278">
        <v>75</v>
      </c>
      <c r="B131" s="1581" t="s">
        <v>2</v>
      </c>
      <c r="C131" s="1300" t="s">
        <v>1372</v>
      </c>
      <c r="D131" s="1589" t="s">
        <v>1965</v>
      </c>
      <c r="E131" s="381">
        <v>75</v>
      </c>
      <c r="F131" s="382">
        <v>75</v>
      </c>
      <c r="G131" s="1588"/>
      <c r="H131" s="975"/>
    </row>
    <row r="132" spans="1:8" s="1084" customFormat="1" ht="12.75" customHeight="1" x14ac:dyDescent="0.25">
      <c r="A132" s="1278">
        <v>320</v>
      </c>
      <c r="B132" s="1581" t="s">
        <v>2</v>
      </c>
      <c r="C132" s="1300" t="s">
        <v>1370</v>
      </c>
      <c r="D132" s="1589" t="s">
        <v>963</v>
      </c>
      <c r="E132" s="381"/>
      <c r="F132" s="382"/>
      <c r="G132" s="1588"/>
      <c r="H132" s="975"/>
    </row>
    <row r="133" spans="1:8" s="1084" customFormat="1" ht="12.75" customHeight="1" x14ac:dyDescent="0.25">
      <c r="A133" s="1461">
        <v>0</v>
      </c>
      <c r="B133" s="1581" t="s">
        <v>2</v>
      </c>
      <c r="C133" s="2913" t="s">
        <v>2238</v>
      </c>
      <c r="D133" s="2914" t="s">
        <v>2236</v>
      </c>
      <c r="E133" s="977">
        <v>250</v>
      </c>
      <c r="F133" s="1128">
        <v>250</v>
      </c>
      <c r="G133" s="2912"/>
      <c r="H133" s="975"/>
    </row>
    <row r="134" spans="1:8" s="1084" customFormat="1" ht="12.75" customHeight="1" x14ac:dyDescent="0.25">
      <c r="A134" s="1461">
        <v>0</v>
      </c>
      <c r="B134" s="1581" t="s">
        <v>2</v>
      </c>
      <c r="C134" s="2913" t="s">
        <v>2343</v>
      </c>
      <c r="D134" s="2914" t="s">
        <v>2237</v>
      </c>
      <c r="E134" s="977">
        <v>250</v>
      </c>
      <c r="F134" s="1128">
        <v>250</v>
      </c>
      <c r="G134" s="2912"/>
      <c r="H134" s="975"/>
    </row>
    <row r="135" spans="1:8" s="1084" customFormat="1" ht="12.75" customHeight="1" x14ac:dyDescent="0.25">
      <c r="A135" s="1669">
        <v>100</v>
      </c>
      <c r="B135" s="1583" t="s">
        <v>6</v>
      </c>
      <c r="C135" s="1671" t="s">
        <v>6</v>
      </c>
      <c r="D135" s="1683" t="s">
        <v>960</v>
      </c>
      <c r="E135" s="1585">
        <f>E136</f>
        <v>100</v>
      </c>
      <c r="F135" s="1586">
        <f>F136</f>
        <v>100</v>
      </c>
      <c r="G135" s="2309"/>
    </row>
    <row r="136" spans="1:8" s="1084" customFormat="1" ht="34.5" thickBot="1" x14ac:dyDescent="0.3">
      <c r="A136" s="389">
        <v>100</v>
      </c>
      <c r="B136" s="2310" t="s">
        <v>2</v>
      </c>
      <c r="C136" s="928" t="s">
        <v>961</v>
      </c>
      <c r="D136" s="2311" t="s">
        <v>962</v>
      </c>
      <c r="E136" s="390">
        <v>100</v>
      </c>
      <c r="F136" s="391">
        <v>100</v>
      </c>
      <c r="G136" s="2312"/>
    </row>
    <row r="139" spans="1:8" s="1084" customFormat="1" ht="18.75" customHeight="1" x14ac:dyDescent="0.25">
      <c r="B139" s="1188" t="s">
        <v>964</v>
      </c>
      <c r="C139" s="201"/>
      <c r="D139" s="201"/>
      <c r="E139" s="201"/>
      <c r="F139" s="201"/>
      <c r="G139" s="201"/>
      <c r="H139" s="975"/>
    </row>
    <row r="140" spans="1:8" s="1084" customFormat="1" ht="12.75" customHeight="1" thickBot="1" x14ac:dyDescent="0.3">
      <c r="B140" s="1152"/>
      <c r="C140" s="1152"/>
      <c r="D140" s="1152"/>
      <c r="E140" s="181"/>
      <c r="F140" s="181"/>
      <c r="G140" s="181" t="s">
        <v>110</v>
      </c>
      <c r="H140" s="975"/>
    </row>
    <row r="141" spans="1:8" s="1084" customFormat="1" ht="12.75" customHeight="1" x14ac:dyDescent="0.25">
      <c r="A141" s="3472" t="s">
        <v>1801</v>
      </c>
      <c r="B141" s="3527" t="s">
        <v>164</v>
      </c>
      <c r="C141" s="3530" t="s">
        <v>965</v>
      </c>
      <c r="D141" s="3466" t="s">
        <v>313</v>
      </c>
      <c r="E141" s="3549" t="s">
        <v>1804</v>
      </c>
      <c r="F141" s="3468" t="s">
        <v>1800</v>
      </c>
      <c r="G141" s="3470" t="s">
        <v>167</v>
      </c>
      <c r="H141" s="975"/>
    </row>
    <row r="142" spans="1:8" s="1084" customFormat="1" ht="15.75" customHeight="1" thickBot="1" x14ac:dyDescent="0.3">
      <c r="A142" s="3473"/>
      <c r="B142" s="3528"/>
      <c r="C142" s="3531"/>
      <c r="D142" s="3467"/>
      <c r="E142" s="3550"/>
      <c r="F142" s="3507"/>
      <c r="G142" s="3471"/>
      <c r="H142" s="975"/>
    </row>
    <row r="143" spans="1:8" s="1084" customFormat="1" ht="15" customHeight="1" thickBot="1" x14ac:dyDescent="0.3">
      <c r="A143" s="186">
        <f>A144</f>
        <v>0</v>
      </c>
      <c r="B143" s="184" t="s">
        <v>2</v>
      </c>
      <c r="C143" s="393" t="s">
        <v>168</v>
      </c>
      <c r="D143" s="393" t="s">
        <v>169</v>
      </c>
      <c r="E143" s="186">
        <f>E144</f>
        <v>0</v>
      </c>
      <c r="F143" s="1291">
        <v>0</v>
      </c>
      <c r="G143" s="1167" t="s">
        <v>6</v>
      </c>
      <c r="H143" s="975"/>
    </row>
    <row r="144" spans="1:8" s="1084" customFormat="1" ht="12.75" customHeight="1" x14ac:dyDescent="0.25">
      <c r="A144" s="1275">
        <v>0</v>
      </c>
      <c r="B144" s="1292" t="s">
        <v>6</v>
      </c>
      <c r="C144" s="1293" t="s">
        <v>6</v>
      </c>
      <c r="D144" s="1595" t="s">
        <v>314</v>
      </c>
      <c r="E144" s="1237">
        <f>SUM(E145:E145)</f>
        <v>0</v>
      </c>
      <c r="F144" s="1596">
        <f>SUM(F145:F145)</f>
        <v>0</v>
      </c>
      <c r="G144" s="1460"/>
      <c r="H144" s="975"/>
    </row>
    <row r="145" spans="1:8" s="1084" customFormat="1" ht="12.75" customHeight="1" thickBot="1" x14ac:dyDescent="0.3">
      <c r="A145" s="1597"/>
      <c r="B145" s="1598"/>
      <c r="C145" s="1599"/>
      <c r="D145" s="1600"/>
      <c r="E145" s="672"/>
      <c r="F145" s="1601"/>
      <c r="G145" s="1602"/>
      <c r="H145" s="975"/>
    </row>
    <row r="146" spans="1:8" s="1084" customFormat="1" ht="12.75" customHeight="1" x14ac:dyDescent="0.2">
      <c r="A146" s="1060"/>
      <c r="B146" s="1591"/>
      <c r="C146" s="1592"/>
      <c r="D146" s="1593"/>
      <c r="E146" s="1594"/>
      <c r="F146" s="1594"/>
      <c r="G146" s="1594"/>
      <c r="H146" s="975"/>
    </row>
    <row r="147" spans="1:8" s="1084" customFormat="1" ht="18.75" customHeight="1" x14ac:dyDescent="0.25">
      <c r="A147" s="1326"/>
      <c r="B147" s="1188" t="s">
        <v>966</v>
      </c>
      <c r="C147" s="201"/>
      <c r="D147" s="201"/>
      <c r="E147" s="201"/>
      <c r="F147" s="201"/>
      <c r="G147" s="201"/>
      <c r="H147" s="700"/>
    </row>
    <row r="148" spans="1:8" s="1084" customFormat="1" ht="12.75" customHeight="1" thickBot="1" x14ac:dyDescent="0.3">
      <c r="B148" s="1152"/>
      <c r="C148" s="1303"/>
      <c r="D148" s="1152"/>
      <c r="E148" s="288"/>
      <c r="F148" s="288"/>
      <c r="G148" s="182" t="s">
        <v>110</v>
      </c>
      <c r="H148" s="1004"/>
    </row>
    <row r="149" spans="1:8" s="1084" customFormat="1" ht="11.25" customHeight="1" x14ac:dyDescent="0.25">
      <c r="A149" s="3472" t="s">
        <v>1801</v>
      </c>
      <c r="B149" s="3551" t="s">
        <v>164</v>
      </c>
      <c r="C149" s="3535" t="s">
        <v>967</v>
      </c>
      <c r="D149" s="3466" t="s">
        <v>384</v>
      </c>
      <c r="E149" s="3549" t="s">
        <v>1804</v>
      </c>
      <c r="F149" s="3468" t="s">
        <v>1800</v>
      </c>
      <c r="G149" s="3489" t="s">
        <v>167</v>
      </c>
    </row>
    <row r="150" spans="1:8" s="1084" customFormat="1" ht="18" customHeight="1" thickBot="1" x14ac:dyDescent="0.3">
      <c r="A150" s="3473"/>
      <c r="B150" s="3552"/>
      <c r="C150" s="3536"/>
      <c r="D150" s="3467"/>
      <c r="E150" s="3550"/>
      <c r="F150" s="3507"/>
      <c r="G150" s="3490"/>
    </row>
    <row r="151" spans="1:8" s="1084" customFormat="1" ht="15" customHeight="1" thickBot="1" x14ac:dyDescent="0.3">
      <c r="A151" s="369">
        <f>SUM(A152:A159)</f>
        <v>2842.29</v>
      </c>
      <c r="B151" s="230" t="s">
        <v>2</v>
      </c>
      <c r="C151" s="583" t="s">
        <v>168</v>
      </c>
      <c r="D151" s="393" t="s">
        <v>169</v>
      </c>
      <c r="E151" s="186">
        <f>SUM(E152:E159)</f>
        <v>3608.19</v>
      </c>
      <c r="F151" s="186">
        <f>SUM(F152:F159)</f>
        <v>3608.19</v>
      </c>
      <c r="G151" s="1167" t="s">
        <v>6</v>
      </c>
    </row>
    <row r="152" spans="1:8" s="1084" customFormat="1" x14ac:dyDescent="0.25">
      <c r="A152" s="585">
        <v>187.5</v>
      </c>
      <c r="B152" s="1304" t="s">
        <v>2</v>
      </c>
      <c r="C152" s="2318" t="s">
        <v>968</v>
      </c>
      <c r="D152" s="1306" t="s">
        <v>1973</v>
      </c>
      <c r="E152" s="586">
        <v>0</v>
      </c>
      <c r="F152" s="3021">
        <v>0</v>
      </c>
      <c r="G152" s="1603"/>
      <c r="H152" s="1187"/>
    </row>
    <row r="153" spans="1:8" s="1084" customFormat="1" x14ac:dyDescent="0.25">
      <c r="A153" s="606"/>
      <c r="B153" s="1296" t="s">
        <v>2</v>
      </c>
      <c r="C153" s="1748" t="s">
        <v>968</v>
      </c>
      <c r="D153" s="662" t="s">
        <v>1974</v>
      </c>
      <c r="E153" s="608"/>
      <c r="F153" s="3022"/>
      <c r="G153" s="1299"/>
      <c r="H153" s="1187"/>
    </row>
    <row r="154" spans="1:8" s="1084" customFormat="1" ht="16.5" customHeight="1" x14ac:dyDescent="0.25">
      <c r="A154" s="598">
        <v>281.55</v>
      </c>
      <c r="B154" s="1296" t="s">
        <v>2</v>
      </c>
      <c r="C154" s="1748" t="s">
        <v>969</v>
      </c>
      <c r="D154" s="662" t="s">
        <v>1975</v>
      </c>
      <c r="E154" s="602">
        <v>450</v>
      </c>
      <c r="F154" s="3023">
        <v>450</v>
      </c>
      <c r="G154" s="1299"/>
      <c r="H154" s="1187"/>
    </row>
    <row r="155" spans="1:8" x14ac:dyDescent="0.2">
      <c r="A155" s="606"/>
      <c r="B155" s="1296" t="s">
        <v>2</v>
      </c>
      <c r="C155" s="1748" t="s">
        <v>969</v>
      </c>
      <c r="D155" s="662" t="s">
        <v>1976</v>
      </c>
      <c r="E155" s="608"/>
      <c r="F155" s="3022"/>
      <c r="G155" s="1299"/>
      <c r="H155" s="1187"/>
    </row>
    <row r="156" spans="1:8" x14ac:dyDescent="0.2">
      <c r="A156" s="598">
        <v>237.32</v>
      </c>
      <c r="B156" s="1296" t="s">
        <v>2</v>
      </c>
      <c r="C156" s="2320" t="s">
        <v>1374</v>
      </c>
      <c r="D156" s="1604" t="s">
        <v>1977</v>
      </c>
      <c r="E156" s="602">
        <v>290.89999999999998</v>
      </c>
      <c r="F156" s="3023">
        <v>290.89999999999998</v>
      </c>
      <c r="G156" s="1299"/>
      <c r="H156" s="1704"/>
    </row>
    <row r="157" spans="1:8" ht="22.5" x14ac:dyDescent="0.2">
      <c r="A157" s="2921">
        <v>2135.92</v>
      </c>
      <c r="B157" s="1296" t="s">
        <v>2</v>
      </c>
      <c r="C157" s="1297" t="s">
        <v>1374</v>
      </c>
      <c r="D157" s="1604" t="s">
        <v>2247</v>
      </c>
      <c r="E157" s="2922">
        <v>2617.29</v>
      </c>
      <c r="F157" s="3024">
        <v>2617.29</v>
      </c>
      <c r="G157" s="1605"/>
      <c r="H157" s="1187"/>
    </row>
    <row r="158" spans="1:8" ht="21.75" customHeight="1" x14ac:dyDescent="0.2">
      <c r="A158" s="598">
        <v>0</v>
      </c>
      <c r="B158" s="1296" t="s">
        <v>2</v>
      </c>
      <c r="C158" s="2319" t="s">
        <v>1375</v>
      </c>
      <c r="D158" s="1604" t="s">
        <v>1978</v>
      </c>
      <c r="E158" s="602">
        <v>250</v>
      </c>
      <c r="F158" s="3023">
        <v>250</v>
      </c>
      <c r="G158" s="1299"/>
      <c r="H158" s="1187"/>
    </row>
    <row r="159" spans="1:8" ht="21.75" customHeight="1" thickBot="1" x14ac:dyDescent="0.25">
      <c r="A159" s="2740"/>
      <c r="B159" s="1301" t="s">
        <v>2</v>
      </c>
      <c r="C159" s="2741" t="s">
        <v>1375</v>
      </c>
      <c r="D159" s="2742" t="s">
        <v>1979</v>
      </c>
      <c r="E159" s="1606"/>
      <c r="F159" s="3025"/>
      <c r="G159" s="2743"/>
      <c r="H159" s="1187"/>
    </row>
    <row r="160" spans="1:8" s="1272" customFormat="1" ht="12.75" customHeight="1" x14ac:dyDescent="0.2">
      <c r="A160" s="610"/>
      <c r="B160" s="1380"/>
      <c r="C160" s="1607"/>
      <c r="D160" s="974"/>
      <c r="E160" s="597"/>
      <c r="F160" s="1388"/>
      <c r="G160" s="1388"/>
      <c r="H160" s="1187"/>
    </row>
    <row r="161" spans="1:8" s="1272" customFormat="1" ht="12.75" customHeight="1" x14ac:dyDescent="0.2">
      <c r="A161" s="610"/>
      <c r="B161" s="1380"/>
      <c r="C161" s="1607"/>
      <c r="D161" s="974"/>
      <c r="E161" s="597"/>
      <c r="F161" s="1388"/>
      <c r="G161" s="1388"/>
      <c r="H161" s="1187"/>
    </row>
    <row r="162" spans="1:8" ht="18.75" customHeight="1" x14ac:dyDescent="0.25">
      <c r="B162" s="407" t="s">
        <v>970</v>
      </c>
      <c r="C162" s="407"/>
      <c r="D162" s="407"/>
      <c r="E162" s="407"/>
      <c r="F162" s="407"/>
      <c r="G162" s="407"/>
      <c r="H162" s="1608"/>
    </row>
    <row r="163" spans="1:8" ht="12.75" customHeight="1" thickBot="1" x14ac:dyDescent="0.3">
      <c r="B163" s="3"/>
      <c r="C163" s="3"/>
      <c r="D163" s="3"/>
      <c r="E163" s="408"/>
      <c r="F163" s="408"/>
      <c r="G163" s="408" t="s">
        <v>110</v>
      </c>
      <c r="H163" s="409"/>
    </row>
    <row r="164" spans="1:8" ht="12.75" customHeight="1" x14ac:dyDescent="0.2">
      <c r="A164" s="3472" t="s">
        <v>1846</v>
      </c>
      <c r="B164" s="3482" t="s">
        <v>318</v>
      </c>
      <c r="C164" s="3484" t="s">
        <v>971</v>
      </c>
      <c r="D164" s="3466" t="s">
        <v>319</v>
      </c>
      <c r="E164" s="3549" t="s">
        <v>1804</v>
      </c>
      <c r="F164" s="3468" t="s">
        <v>1800</v>
      </c>
      <c r="G164" s="3489" t="s">
        <v>167</v>
      </c>
      <c r="H164" s="1060"/>
    </row>
    <row r="165" spans="1:8" ht="15.75" customHeight="1" thickBot="1" x14ac:dyDescent="0.25">
      <c r="A165" s="3473"/>
      <c r="B165" s="3498"/>
      <c r="C165" s="3493"/>
      <c r="D165" s="3467"/>
      <c r="E165" s="3550"/>
      <c r="F165" s="3507"/>
      <c r="G165" s="3490"/>
      <c r="H165" s="1060"/>
    </row>
    <row r="166" spans="1:8" s="1084" customFormat="1" ht="15" customHeight="1" thickBot="1" x14ac:dyDescent="0.3">
      <c r="A166" s="1314">
        <f>A167</f>
        <v>15000</v>
      </c>
      <c r="B166" s="411" t="s">
        <v>1</v>
      </c>
      <c r="C166" s="412" t="s">
        <v>168</v>
      </c>
      <c r="D166" s="1313" t="s">
        <v>321</v>
      </c>
      <c r="E166" s="1609">
        <f>E167</f>
        <v>15000</v>
      </c>
      <c r="F166" s="1314">
        <f>F167</f>
        <v>15000</v>
      </c>
      <c r="G166" s="1167" t="s">
        <v>6</v>
      </c>
    </row>
    <row r="167" spans="1:8" s="1084" customFormat="1" ht="12.75" customHeight="1" x14ac:dyDescent="0.25">
      <c r="A167" s="1610">
        <f>SUM(A168:A177)</f>
        <v>15000</v>
      </c>
      <c r="B167" s="1038" t="s">
        <v>2</v>
      </c>
      <c r="C167" s="1039" t="s">
        <v>6</v>
      </c>
      <c r="D167" s="1316" t="s">
        <v>972</v>
      </c>
      <c r="E167" s="1611">
        <v>15000</v>
      </c>
      <c r="F167" s="1318">
        <f>SUM(F168:F177)</f>
        <v>15000</v>
      </c>
      <c r="G167" s="1319"/>
    </row>
    <row r="168" spans="1:8" x14ac:dyDescent="0.2">
      <c r="A168" s="1397">
        <v>600</v>
      </c>
      <c r="B168" s="423" t="s">
        <v>2</v>
      </c>
      <c r="C168" s="1612" t="s">
        <v>973</v>
      </c>
      <c r="D168" s="1613" t="s">
        <v>974</v>
      </c>
      <c r="E168" s="1614"/>
      <c r="F168" s="1482">
        <v>2000</v>
      </c>
      <c r="G168" s="1450"/>
      <c r="H168" s="1060"/>
    </row>
    <row r="169" spans="1:8" x14ac:dyDescent="0.2">
      <c r="A169" s="1397">
        <v>10000</v>
      </c>
      <c r="B169" s="423" t="s">
        <v>2</v>
      </c>
      <c r="C169" s="1612" t="s">
        <v>975</v>
      </c>
      <c r="D169" s="1613" t="s">
        <v>976</v>
      </c>
      <c r="E169" s="1614"/>
      <c r="F169" s="1482">
        <v>10000</v>
      </c>
      <c r="G169" s="1615"/>
      <c r="H169" s="1060"/>
    </row>
    <row r="170" spans="1:8" x14ac:dyDescent="0.2">
      <c r="A170" s="2438">
        <v>0</v>
      </c>
      <c r="B170" s="1048" t="s">
        <v>2</v>
      </c>
      <c r="C170" s="1612" t="s">
        <v>977</v>
      </c>
      <c r="D170" s="1616" t="s">
        <v>978</v>
      </c>
      <c r="E170" s="1617"/>
      <c r="F170" s="1618"/>
      <c r="G170" s="1619"/>
      <c r="H170" s="1060"/>
    </row>
    <row r="171" spans="1:8" x14ac:dyDescent="0.2">
      <c r="A171" s="2438">
        <v>0</v>
      </c>
      <c r="B171" s="1048" t="s">
        <v>2</v>
      </c>
      <c r="C171" s="1612" t="s">
        <v>1909</v>
      </c>
      <c r="D171" s="1620" t="s">
        <v>979</v>
      </c>
      <c r="E171" s="1617"/>
      <c r="F171" s="1618"/>
      <c r="G171" s="1619"/>
      <c r="H171" s="1102"/>
    </row>
    <row r="172" spans="1:8" x14ac:dyDescent="0.2">
      <c r="A172" s="1397">
        <v>0</v>
      </c>
      <c r="B172" s="423" t="s">
        <v>2</v>
      </c>
      <c r="C172" s="1612" t="s">
        <v>980</v>
      </c>
      <c r="D172" s="1621" t="s">
        <v>981</v>
      </c>
      <c r="E172" s="1614"/>
      <c r="F172" s="1482"/>
      <c r="G172" s="1615"/>
      <c r="H172" s="1102"/>
    </row>
    <row r="173" spans="1:8" x14ac:dyDescent="0.2">
      <c r="A173" s="2438">
        <v>1000</v>
      </c>
      <c r="B173" s="1048" t="s">
        <v>2</v>
      </c>
      <c r="C173" s="1612" t="s">
        <v>982</v>
      </c>
      <c r="D173" s="1620" t="s">
        <v>1910</v>
      </c>
      <c r="E173" s="1617"/>
      <c r="F173" s="1618">
        <v>1000</v>
      </c>
      <c r="G173" s="1619"/>
      <c r="H173" s="1102"/>
    </row>
    <row r="174" spans="1:8" x14ac:dyDescent="0.2">
      <c r="A174" s="1397">
        <v>0</v>
      </c>
      <c r="B174" s="1048" t="s">
        <v>2</v>
      </c>
      <c r="C174" s="1612" t="s">
        <v>1912</v>
      </c>
      <c r="D174" s="1548" t="s">
        <v>1911</v>
      </c>
      <c r="E174" s="1622"/>
      <c r="F174" s="1623"/>
      <c r="G174" s="1624"/>
    </row>
    <row r="175" spans="1:8" x14ac:dyDescent="0.2">
      <c r="A175" s="1397">
        <v>0</v>
      </c>
      <c r="B175" s="1048" t="s">
        <v>2</v>
      </c>
      <c r="C175" s="1612" t="s">
        <v>1913</v>
      </c>
      <c r="D175" s="1548" t="s">
        <v>1914</v>
      </c>
      <c r="E175" s="1622"/>
      <c r="F175" s="1623"/>
      <c r="G175" s="1624"/>
    </row>
    <row r="176" spans="1:8" x14ac:dyDescent="0.2">
      <c r="A176" s="1397">
        <v>400</v>
      </c>
      <c r="B176" s="1048" t="s">
        <v>2</v>
      </c>
      <c r="C176" s="1612" t="s">
        <v>1916</v>
      </c>
      <c r="D176" s="1548" t="s">
        <v>1915</v>
      </c>
      <c r="E176" s="1622"/>
      <c r="F176" s="1623"/>
      <c r="G176" s="1624"/>
    </row>
    <row r="177" spans="1:8" ht="12" thickBot="1" x14ac:dyDescent="0.25">
      <c r="A177" s="1320">
        <v>3000</v>
      </c>
      <c r="B177" s="1053" t="s">
        <v>2</v>
      </c>
      <c r="C177" s="2710" t="s">
        <v>1917</v>
      </c>
      <c r="D177" s="2711" t="s">
        <v>1918</v>
      </c>
      <c r="E177" s="1625"/>
      <c r="F177" s="1626">
        <v>2000</v>
      </c>
      <c r="G177" s="1627"/>
    </row>
    <row r="178" spans="1:8" s="1102" customFormat="1" x14ac:dyDescent="0.2">
      <c r="B178" s="1628"/>
      <c r="D178" s="983"/>
      <c r="E178" s="1239"/>
      <c r="F178" s="1239"/>
      <c r="G178" s="1239"/>
      <c r="H178" s="1628"/>
    </row>
    <row r="179" spans="1:8" s="1102" customFormat="1" x14ac:dyDescent="0.2">
      <c r="B179" s="1628"/>
      <c r="D179" s="983"/>
      <c r="E179" s="1239"/>
      <c r="F179" s="1239"/>
      <c r="G179" s="1239"/>
      <c r="H179" s="1628"/>
    </row>
  </sheetData>
  <mergeCells count="64">
    <mergeCell ref="F72:F73"/>
    <mergeCell ref="G72:G73"/>
    <mergeCell ref="A72:A73"/>
    <mergeCell ref="B72:B73"/>
    <mergeCell ref="C72:C73"/>
    <mergeCell ref="D72:D73"/>
    <mergeCell ref="E72:E73"/>
    <mergeCell ref="G149:G150"/>
    <mergeCell ref="A164:A165"/>
    <mergeCell ref="B164:B165"/>
    <mergeCell ref="C164:C165"/>
    <mergeCell ref="D164:D165"/>
    <mergeCell ref="E164:E165"/>
    <mergeCell ref="F164:F165"/>
    <mergeCell ref="G164:G165"/>
    <mergeCell ref="A149:A150"/>
    <mergeCell ref="B149:B150"/>
    <mergeCell ref="C149:C150"/>
    <mergeCell ref="D149:D150"/>
    <mergeCell ref="E149:E150"/>
    <mergeCell ref="F149:F150"/>
    <mergeCell ref="G100:G101"/>
    <mergeCell ref="A141:A142"/>
    <mergeCell ref="B141:B142"/>
    <mergeCell ref="C141:C142"/>
    <mergeCell ref="D141:D142"/>
    <mergeCell ref="E141:E142"/>
    <mergeCell ref="F141:F142"/>
    <mergeCell ref="G141:G142"/>
    <mergeCell ref="A100:A101"/>
    <mergeCell ref="B100:B101"/>
    <mergeCell ref="C100:C101"/>
    <mergeCell ref="D100:D101"/>
    <mergeCell ref="E100:E101"/>
    <mergeCell ref="F100:F101"/>
    <mergeCell ref="H35:H36"/>
    <mergeCell ref="A50:A51"/>
    <mergeCell ref="B50:B51"/>
    <mergeCell ref="C50:C51"/>
    <mergeCell ref="D50:D51"/>
    <mergeCell ref="E50:E51"/>
    <mergeCell ref="F50:F51"/>
    <mergeCell ref="G50:G51"/>
    <mergeCell ref="A1:H1"/>
    <mergeCell ref="G22:G23"/>
    <mergeCell ref="B33:G33"/>
    <mergeCell ref="A35:A36"/>
    <mergeCell ref="B35:B36"/>
    <mergeCell ref="C35:C36"/>
    <mergeCell ref="D35:D36"/>
    <mergeCell ref="E35:E36"/>
    <mergeCell ref="F35:F36"/>
    <mergeCell ref="G35:G36"/>
    <mergeCell ref="A22:A23"/>
    <mergeCell ref="B22:B23"/>
    <mergeCell ref="C22:C23"/>
    <mergeCell ref="D22:D23"/>
    <mergeCell ref="E22:E23"/>
    <mergeCell ref="F22:F23"/>
    <mergeCell ref="C5:E5"/>
    <mergeCell ref="C7:C8"/>
    <mergeCell ref="D7:D8"/>
    <mergeCell ref="E7:E8"/>
    <mergeCell ref="A3:H3"/>
  </mergeCells>
  <conditionalFormatting sqref="D65">
    <cfRule type="duplicateValues" dxfId="33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4" orientation="portrait" r:id="rId1"/>
  <headerFooter alignWithMargins="0"/>
  <rowBreaks count="2" manualBreakCount="2">
    <brk id="68" max="16383" man="1"/>
    <brk id="136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L18"/>
  <sheetViews>
    <sheetView zoomScaleNormal="100" workbookViewId="0">
      <selection sqref="A1:H1"/>
    </sheetView>
  </sheetViews>
  <sheetFormatPr defaultColWidth="9.140625" defaultRowHeight="12.75" x14ac:dyDescent="0.2"/>
  <cols>
    <col min="1" max="1" width="7" style="456" bestFit="1" customWidth="1"/>
    <col min="2" max="2" width="3.7109375" style="456" customWidth="1"/>
    <col min="3" max="5" width="5.42578125" style="456" customWidth="1"/>
    <col min="6" max="6" width="20.7109375" style="456" customWidth="1"/>
    <col min="7" max="7" width="24.5703125" style="456" customWidth="1"/>
    <col min="8" max="8" width="12.7109375" style="456" customWidth="1"/>
    <col min="9" max="16384" width="9.140625" style="456"/>
  </cols>
  <sheetData>
    <row r="1" spans="1:12" s="1060" customFormat="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</row>
    <row r="3" spans="1:12" ht="15.75" x14ac:dyDescent="0.25">
      <c r="A3" s="3522" t="s">
        <v>1808</v>
      </c>
      <c r="B3" s="3522"/>
      <c r="C3" s="3522"/>
      <c r="D3" s="3522"/>
      <c r="E3" s="3522"/>
      <c r="F3" s="3522"/>
      <c r="G3" s="3522"/>
      <c r="H3" s="3522"/>
    </row>
    <row r="4" spans="1:12" ht="15.75" x14ac:dyDescent="0.25">
      <c r="A4" s="1061"/>
      <c r="B4" s="1061"/>
      <c r="C4" s="1061"/>
      <c r="D4" s="1061"/>
      <c r="E4" s="1061"/>
      <c r="F4" s="1061"/>
      <c r="G4" s="1061"/>
      <c r="H4" s="1061"/>
    </row>
    <row r="5" spans="1:12" s="1488" customFormat="1" ht="15.75" x14ac:dyDescent="0.25">
      <c r="A5" s="3437" t="s">
        <v>759</v>
      </c>
      <c r="B5" s="3437"/>
      <c r="C5" s="3437"/>
      <c r="D5" s="3437"/>
      <c r="E5" s="3437"/>
      <c r="F5" s="3437"/>
      <c r="G5" s="3437"/>
      <c r="H5" s="3437"/>
    </row>
    <row r="6" spans="1:12" s="1488" customFormat="1" ht="15.75" x14ac:dyDescent="0.25">
      <c r="A6" s="177"/>
      <c r="B6" s="177"/>
      <c r="C6" s="177"/>
      <c r="D6" s="177"/>
      <c r="E6" s="177"/>
      <c r="F6" s="177"/>
      <c r="G6" s="177"/>
      <c r="H6" s="177"/>
    </row>
    <row r="7" spans="1:12" ht="12.75" customHeight="1" thickBot="1" x14ac:dyDescent="0.25">
      <c r="B7" s="1062"/>
      <c r="C7" s="1063"/>
      <c r="D7" s="1063"/>
      <c r="E7" s="1063"/>
      <c r="F7" s="1063"/>
      <c r="G7" s="1063"/>
      <c r="H7" s="1064" t="s">
        <v>68</v>
      </c>
    </row>
    <row r="8" spans="1:12" ht="13.5" thickBot="1" x14ac:dyDescent="0.25">
      <c r="A8" s="1629" t="s">
        <v>1801</v>
      </c>
      <c r="B8" s="1899" t="s">
        <v>671</v>
      </c>
      <c r="C8" s="1900"/>
      <c r="D8" s="1900"/>
      <c r="E8" s="1901"/>
      <c r="F8" s="3567" t="s">
        <v>672</v>
      </c>
      <c r="G8" s="3568"/>
      <c r="H8" s="2573" t="s">
        <v>1800</v>
      </c>
      <c r="K8" s="1631"/>
      <c r="L8" s="1631"/>
    </row>
    <row r="9" spans="1:12" ht="16.5" customHeight="1" thickBot="1" x14ac:dyDescent="0.25">
      <c r="A9" s="1072">
        <f>SUM(A10:A16)</f>
        <v>5198.79</v>
      </c>
      <c r="B9" s="2557" t="s">
        <v>2</v>
      </c>
      <c r="C9" s="1328" t="s">
        <v>673</v>
      </c>
      <c r="D9" s="1329" t="s">
        <v>674</v>
      </c>
      <c r="E9" s="2558" t="s">
        <v>675</v>
      </c>
      <c r="F9" s="3569" t="s">
        <v>983</v>
      </c>
      <c r="G9" s="3569"/>
      <c r="H9" s="2559">
        <f>SUM(H10:H16)</f>
        <v>19020.41</v>
      </c>
      <c r="I9" s="1488"/>
      <c r="K9" s="1632"/>
      <c r="L9" s="1632"/>
    </row>
    <row r="10" spans="1:12" ht="12.75" customHeight="1" x14ac:dyDescent="0.2">
      <c r="A10" s="1633">
        <v>2746.2910000000002</v>
      </c>
      <c r="B10" s="1634" t="s">
        <v>170</v>
      </c>
      <c r="C10" s="1635">
        <v>1701</v>
      </c>
      <c r="D10" s="1636">
        <v>3314</v>
      </c>
      <c r="E10" s="1637">
        <v>2122</v>
      </c>
      <c r="F10" s="3565" t="s">
        <v>1770</v>
      </c>
      <c r="G10" s="3566"/>
      <c r="H10" s="2580">
        <v>2746</v>
      </c>
      <c r="K10" s="1632"/>
      <c r="L10" s="1632"/>
    </row>
    <row r="11" spans="1:12" x14ac:dyDescent="0.2">
      <c r="A11" s="1638">
        <v>1338.3119999999999</v>
      </c>
      <c r="B11" s="1634" t="s">
        <v>170</v>
      </c>
      <c r="C11" s="1639">
        <v>1702</v>
      </c>
      <c r="D11" s="1636">
        <v>3315</v>
      </c>
      <c r="E11" s="1640">
        <v>2122</v>
      </c>
      <c r="F11" s="3561" t="s">
        <v>1771</v>
      </c>
      <c r="G11" s="3562"/>
      <c r="H11" s="2580">
        <v>1816.04</v>
      </c>
      <c r="K11" s="1632"/>
      <c r="L11" s="1632"/>
    </row>
    <row r="12" spans="1:12" x14ac:dyDescent="0.2">
      <c r="A12" s="1638">
        <v>476.64600000000002</v>
      </c>
      <c r="B12" s="1634" t="s">
        <v>170</v>
      </c>
      <c r="C12" s="1639">
        <v>1703</v>
      </c>
      <c r="D12" s="1636">
        <v>3315</v>
      </c>
      <c r="E12" s="1640">
        <v>2122</v>
      </c>
      <c r="F12" s="3561" t="s">
        <v>1772</v>
      </c>
      <c r="G12" s="3562"/>
      <c r="H12" s="2581">
        <v>476.65</v>
      </c>
      <c r="K12" s="1632"/>
      <c r="L12" s="1632"/>
    </row>
    <row r="13" spans="1:12" ht="25.5" customHeight="1" x14ac:dyDescent="0.2">
      <c r="A13" s="1638">
        <v>395.125</v>
      </c>
      <c r="B13" s="1082" t="s">
        <v>170</v>
      </c>
      <c r="C13" s="1334">
        <v>1704</v>
      </c>
      <c r="D13" s="2560">
        <v>3315</v>
      </c>
      <c r="E13" s="1080">
        <v>2122</v>
      </c>
      <c r="F13" s="3563" t="s">
        <v>1773</v>
      </c>
      <c r="G13" s="3564"/>
      <c r="H13" s="2581">
        <v>476.36</v>
      </c>
      <c r="K13" s="1632"/>
      <c r="L13" s="1632"/>
    </row>
    <row r="14" spans="1:12" x14ac:dyDescent="0.2">
      <c r="A14" s="1638">
        <v>242.416</v>
      </c>
      <c r="B14" s="2730" t="s">
        <v>170</v>
      </c>
      <c r="C14" s="1639">
        <v>1705</v>
      </c>
      <c r="D14" s="2731">
        <v>3315</v>
      </c>
      <c r="E14" s="1640">
        <v>2122</v>
      </c>
      <c r="F14" s="3561" t="s">
        <v>1774</v>
      </c>
      <c r="G14" s="3562"/>
      <c r="H14" s="2581">
        <v>242.83</v>
      </c>
      <c r="K14" s="1632"/>
      <c r="L14" s="1632"/>
    </row>
    <row r="15" spans="1:12" x14ac:dyDescent="0.2">
      <c r="A15" s="1638">
        <v>0</v>
      </c>
      <c r="B15" s="2730" t="s">
        <v>170</v>
      </c>
      <c r="C15" s="1639">
        <v>1706</v>
      </c>
      <c r="D15" s="2731">
        <v>3741</v>
      </c>
      <c r="E15" s="1640">
        <v>2122</v>
      </c>
      <c r="F15" s="3561" t="s">
        <v>1933</v>
      </c>
      <c r="G15" s="3562"/>
      <c r="H15" s="2581">
        <v>9967.2000000000007</v>
      </c>
      <c r="K15" s="1632"/>
      <c r="L15" s="1632"/>
    </row>
    <row r="16" spans="1:12" ht="13.5" thickBot="1" x14ac:dyDescent="0.25">
      <c r="A16" s="2727">
        <v>0</v>
      </c>
      <c r="B16" s="1641" t="s">
        <v>170</v>
      </c>
      <c r="C16" s="2728">
        <v>1707</v>
      </c>
      <c r="D16" s="1642">
        <v>3741</v>
      </c>
      <c r="E16" s="2729">
        <v>2122</v>
      </c>
      <c r="F16" s="3559" t="s">
        <v>2313</v>
      </c>
      <c r="G16" s="3560"/>
      <c r="H16" s="2582">
        <v>3295.33</v>
      </c>
      <c r="K16" s="1632"/>
      <c r="L16" s="1632"/>
    </row>
    <row r="17" spans="2:12" x14ac:dyDescent="0.2">
      <c r="B17" s="1341"/>
      <c r="C17" s="1342"/>
      <c r="D17" s="1343"/>
      <c r="E17" s="1344"/>
      <c r="F17" s="1345"/>
      <c r="G17" s="1345"/>
      <c r="H17" s="1346"/>
      <c r="K17" s="1632"/>
      <c r="L17" s="1632"/>
    </row>
    <row r="18" spans="2:12" x14ac:dyDescent="0.2">
      <c r="B18" s="1341"/>
      <c r="C18" s="1342"/>
      <c r="D18" s="1343"/>
      <c r="E18" s="1344"/>
      <c r="F18" s="1345"/>
      <c r="G18" s="1345"/>
      <c r="H18" s="1346"/>
      <c r="K18" s="1632"/>
      <c r="L18" s="1632"/>
    </row>
  </sheetData>
  <mergeCells count="12">
    <mergeCell ref="F10:G10"/>
    <mergeCell ref="A1:H1"/>
    <mergeCell ref="A3:H3"/>
    <mergeCell ref="A5:H5"/>
    <mergeCell ref="F8:G8"/>
    <mergeCell ref="F9:G9"/>
    <mergeCell ref="F16:G16"/>
    <mergeCell ref="F11:G11"/>
    <mergeCell ref="F12:G12"/>
    <mergeCell ref="F13:G13"/>
    <mergeCell ref="F14:G14"/>
    <mergeCell ref="F15:G15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34EAC-7FBF-4F84-961E-19716E57EDC3}">
  <sheetPr>
    <tabColor theme="0" tint="-4.9989318521683403E-2"/>
  </sheetPr>
  <dimension ref="A4:N61"/>
  <sheetViews>
    <sheetView workbookViewId="0">
      <selection activeCell="A4" sqref="A4:N4"/>
    </sheetView>
  </sheetViews>
  <sheetFormatPr defaultColWidth="9.140625" defaultRowHeight="12.75" x14ac:dyDescent="0.2"/>
  <cols>
    <col min="1" max="16384" width="9.140625" style="3072"/>
  </cols>
  <sheetData>
    <row r="4" spans="1:14" ht="15.75" x14ac:dyDescent="0.25">
      <c r="A4" s="3381" t="s">
        <v>2386</v>
      </c>
      <c r="B4" s="3381"/>
      <c r="C4" s="3381"/>
      <c r="D4" s="3381"/>
      <c r="E4" s="3381"/>
      <c r="F4" s="3381"/>
      <c r="G4" s="3381"/>
      <c r="H4" s="3381"/>
      <c r="I4" s="3381"/>
      <c r="J4" s="3381"/>
      <c r="K4" s="3381"/>
      <c r="L4" s="3381"/>
      <c r="M4" s="3381"/>
      <c r="N4" s="3381"/>
    </row>
    <row r="6" spans="1:14" x14ac:dyDescent="0.2">
      <c r="A6" s="3073" t="s">
        <v>1801</v>
      </c>
      <c r="B6" s="3380" t="s">
        <v>2387</v>
      </c>
      <c r="C6" s="3380"/>
      <c r="D6" s="3380"/>
      <c r="E6" s="3380"/>
      <c r="F6" s="3380"/>
      <c r="G6" s="3073" t="s">
        <v>2351</v>
      </c>
      <c r="H6" s="3074" t="s">
        <v>2352</v>
      </c>
      <c r="I6" s="3074"/>
      <c r="J6" s="3074"/>
      <c r="K6" s="3074"/>
      <c r="L6" s="3074"/>
      <c r="M6" s="3074"/>
      <c r="N6" s="3074"/>
    </row>
    <row r="7" spans="1:14" x14ac:dyDescent="0.2">
      <c r="A7" s="3073" t="s">
        <v>1846</v>
      </c>
      <c r="B7" s="3075" t="s">
        <v>2388</v>
      </c>
      <c r="C7" s="3075"/>
      <c r="D7" s="3075"/>
      <c r="E7" s="3075"/>
      <c r="F7" s="3075"/>
      <c r="G7" s="3073">
        <v>910</v>
      </c>
      <c r="H7" s="3074" t="s">
        <v>70</v>
      </c>
      <c r="I7" s="3074"/>
      <c r="J7" s="3074"/>
      <c r="K7" s="3074"/>
      <c r="L7" s="3074"/>
      <c r="M7" s="3074"/>
      <c r="N7" s="3074"/>
    </row>
    <row r="8" spans="1:14" x14ac:dyDescent="0.2">
      <c r="A8" s="3073" t="s">
        <v>1800</v>
      </c>
      <c r="B8" s="3075" t="s">
        <v>2389</v>
      </c>
      <c r="C8" s="3075"/>
      <c r="D8" s="3075"/>
      <c r="E8" s="3075"/>
      <c r="F8" s="3075"/>
      <c r="G8" s="3073">
        <v>911</v>
      </c>
      <c r="H8" s="3074" t="s">
        <v>71</v>
      </c>
      <c r="I8" s="3074"/>
      <c r="J8" s="3074"/>
      <c r="K8" s="3074"/>
      <c r="L8" s="3074"/>
      <c r="M8" s="3074"/>
      <c r="N8" s="3074"/>
    </row>
    <row r="9" spans="1:14" x14ac:dyDescent="0.2">
      <c r="A9" s="3073" t="s">
        <v>2353</v>
      </c>
      <c r="B9" s="3382" t="s">
        <v>2390</v>
      </c>
      <c r="C9" s="3382"/>
      <c r="D9" s="3382"/>
      <c r="E9" s="3382"/>
      <c r="F9" s="3382"/>
      <c r="G9" s="3073">
        <v>912</v>
      </c>
      <c r="H9" s="3074" t="s">
        <v>2354</v>
      </c>
      <c r="I9" s="3075"/>
      <c r="J9" s="3075"/>
      <c r="K9" s="3075"/>
      <c r="L9" s="3074"/>
      <c r="M9" s="3074"/>
      <c r="N9" s="3074"/>
    </row>
    <row r="10" spans="1:14" x14ac:dyDescent="0.2">
      <c r="A10" s="3073" t="s">
        <v>4</v>
      </c>
      <c r="B10" s="3075" t="s">
        <v>2355</v>
      </c>
      <c r="C10" s="3075"/>
      <c r="D10" s="3075"/>
      <c r="E10" s="3075"/>
      <c r="F10" s="3075"/>
      <c r="G10" s="3073">
        <v>913</v>
      </c>
      <c r="H10" s="3075" t="s">
        <v>2356</v>
      </c>
      <c r="I10" s="3075"/>
      <c r="J10" s="3075"/>
      <c r="K10" s="3075"/>
      <c r="L10" s="3075"/>
      <c r="M10" s="3075"/>
      <c r="N10" s="3075"/>
    </row>
    <row r="11" spans="1:14" x14ac:dyDescent="0.2">
      <c r="A11" s="3076" t="s">
        <v>8</v>
      </c>
      <c r="B11" s="3075" t="s">
        <v>2357</v>
      </c>
      <c r="C11" s="3075"/>
      <c r="D11" s="3075"/>
      <c r="E11" s="3075"/>
      <c r="F11" s="3075"/>
      <c r="G11" s="3073">
        <v>914</v>
      </c>
      <c r="H11" s="3075" t="s">
        <v>2358</v>
      </c>
      <c r="L11" s="3075"/>
      <c r="M11" s="3075"/>
      <c r="N11" s="3075"/>
    </row>
    <row r="12" spans="1:14" x14ac:dyDescent="0.2">
      <c r="A12" s="3076" t="s">
        <v>31</v>
      </c>
      <c r="B12" s="3075" t="s">
        <v>2359</v>
      </c>
      <c r="C12" s="3075"/>
      <c r="D12" s="3075"/>
      <c r="E12" s="3075"/>
      <c r="F12" s="3075"/>
      <c r="G12" s="3073">
        <v>915</v>
      </c>
      <c r="H12" s="3074" t="s">
        <v>2256</v>
      </c>
      <c r="I12" s="3075"/>
      <c r="J12" s="3075"/>
    </row>
    <row r="13" spans="1:14" x14ac:dyDescent="0.2">
      <c r="A13" s="3076" t="s">
        <v>33</v>
      </c>
      <c r="B13" s="3075" t="s">
        <v>2361</v>
      </c>
      <c r="C13" s="3075"/>
      <c r="D13" s="3075"/>
      <c r="E13" s="3075"/>
      <c r="F13" s="3075"/>
      <c r="G13" s="3073">
        <v>916</v>
      </c>
      <c r="H13" s="3074" t="s">
        <v>2360</v>
      </c>
      <c r="I13" s="3075"/>
      <c r="J13" s="3075"/>
      <c r="K13" s="3075"/>
      <c r="L13" s="3075"/>
      <c r="M13" s="3075"/>
      <c r="N13" s="3075"/>
    </row>
    <row r="14" spans="1:14" x14ac:dyDescent="0.2">
      <c r="A14" s="3076" t="s">
        <v>14</v>
      </c>
      <c r="B14" s="3075" t="s">
        <v>2362</v>
      </c>
      <c r="C14" s="3075"/>
      <c r="D14" s="3075"/>
      <c r="E14" s="3075"/>
      <c r="F14" s="3075"/>
      <c r="G14" s="3073">
        <v>917</v>
      </c>
      <c r="H14" s="3075" t="s">
        <v>75</v>
      </c>
      <c r="I14" s="3075"/>
      <c r="J14" s="3075"/>
      <c r="K14" s="3075"/>
      <c r="L14" s="3075"/>
      <c r="M14" s="3075"/>
      <c r="N14" s="3075"/>
    </row>
    <row r="15" spans="1:14" x14ac:dyDescent="0.2">
      <c r="A15" s="3076" t="s">
        <v>16</v>
      </c>
      <c r="B15" s="3075" t="s">
        <v>2363</v>
      </c>
      <c r="C15" s="3075"/>
      <c r="D15" s="3075"/>
      <c r="E15" s="3075"/>
      <c r="F15" s="3075"/>
      <c r="G15" s="3073">
        <v>919</v>
      </c>
      <c r="H15" s="3075" t="s">
        <v>76</v>
      </c>
      <c r="I15" s="3075"/>
      <c r="J15" s="3075"/>
      <c r="K15" s="3075"/>
      <c r="L15" s="3075"/>
      <c r="M15" s="3075"/>
      <c r="N15" s="3075"/>
    </row>
    <row r="16" spans="1:14" x14ac:dyDescent="0.2">
      <c r="A16" s="3076" t="s">
        <v>18</v>
      </c>
      <c r="B16" s="3075" t="s">
        <v>2391</v>
      </c>
      <c r="C16" s="3075"/>
      <c r="D16" s="3075"/>
      <c r="E16" s="3075"/>
      <c r="F16" s="3075"/>
      <c r="G16" s="3073">
        <v>920</v>
      </c>
      <c r="H16" s="3075" t="s">
        <v>77</v>
      </c>
      <c r="I16" s="3074"/>
      <c r="J16" s="3074"/>
      <c r="K16" s="3074"/>
      <c r="L16" s="3074"/>
      <c r="M16" s="3075"/>
      <c r="N16" s="3075"/>
    </row>
    <row r="17" spans="1:14" x14ac:dyDescent="0.2">
      <c r="A17" s="3076" t="s">
        <v>19</v>
      </c>
      <c r="B17" s="3075" t="s">
        <v>2365</v>
      </c>
      <c r="C17" s="3075"/>
      <c r="D17" s="3075"/>
      <c r="E17" s="3075"/>
      <c r="F17" s="3075"/>
      <c r="G17" s="3073">
        <v>921</v>
      </c>
      <c r="H17" s="3074" t="s">
        <v>2364</v>
      </c>
      <c r="I17" s="3075"/>
      <c r="J17" s="3075"/>
      <c r="K17" s="3075"/>
      <c r="L17" s="3075"/>
      <c r="M17" s="3075"/>
      <c r="N17" s="3075"/>
    </row>
    <row r="18" spans="1:14" x14ac:dyDescent="0.2">
      <c r="A18" s="3076" t="s">
        <v>21</v>
      </c>
      <c r="B18" s="3075" t="s">
        <v>2367</v>
      </c>
      <c r="C18" s="3075"/>
      <c r="D18" s="3075"/>
      <c r="E18" s="3075"/>
      <c r="F18" s="3075"/>
      <c r="G18" s="3073">
        <v>923</v>
      </c>
      <c r="H18" s="3075" t="s">
        <v>2366</v>
      </c>
      <c r="I18" s="3075"/>
      <c r="J18" s="3075"/>
      <c r="K18" s="3075"/>
      <c r="L18" s="3075"/>
      <c r="M18" s="3075"/>
      <c r="N18" s="3075"/>
    </row>
    <row r="19" spans="1:14" x14ac:dyDescent="0.2">
      <c r="A19" s="3076" t="s">
        <v>23</v>
      </c>
      <c r="B19" s="3075" t="s">
        <v>2368</v>
      </c>
      <c r="C19" s="3075"/>
      <c r="D19" s="3075"/>
      <c r="E19" s="3075"/>
      <c r="F19" s="3075"/>
      <c r="G19" s="3073">
        <v>924</v>
      </c>
      <c r="H19" s="3075" t="s">
        <v>79</v>
      </c>
      <c r="I19" s="3075"/>
      <c r="J19" s="3075"/>
      <c r="K19" s="3075"/>
      <c r="L19" s="3075"/>
      <c r="M19" s="3075"/>
      <c r="N19" s="3075"/>
    </row>
    <row r="20" spans="1:14" x14ac:dyDescent="0.2">
      <c r="A20" s="3076" t="s">
        <v>35</v>
      </c>
      <c r="B20" s="3075" t="s">
        <v>2393</v>
      </c>
      <c r="C20" s="3075"/>
      <c r="D20" s="3075"/>
      <c r="E20" s="3075"/>
      <c r="F20" s="3075"/>
      <c r="G20" s="3073">
        <v>925</v>
      </c>
      <c r="H20" s="3075" t="s">
        <v>2369</v>
      </c>
      <c r="I20" s="3075"/>
      <c r="J20" s="3075"/>
      <c r="K20" s="3075"/>
      <c r="L20" s="3075"/>
      <c r="M20" s="3075"/>
      <c r="N20" s="3075"/>
    </row>
    <row r="21" spans="1:14" x14ac:dyDescent="0.2">
      <c r="A21" s="3076" t="s">
        <v>37</v>
      </c>
      <c r="B21" s="3075" t="s">
        <v>2370</v>
      </c>
      <c r="C21" s="3075"/>
      <c r="D21" s="3075"/>
      <c r="E21" s="3075"/>
      <c r="F21" s="3075"/>
      <c r="G21" s="3073">
        <v>926</v>
      </c>
      <c r="H21" s="3075" t="s">
        <v>100</v>
      </c>
      <c r="I21" s="3075"/>
      <c r="J21" s="3075"/>
      <c r="K21" s="3075"/>
      <c r="L21" s="3075"/>
      <c r="M21" s="3075"/>
      <c r="N21" s="3075"/>
    </row>
    <row r="22" spans="1:14" x14ac:dyDescent="0.2">
      <c r="A22" s="3076" t="s">
        <v>39</v>
      </c>
      <c r="B22" s="3075" t="s">
        <v>2371</v>
      </c>
      <c r="C22" s="3075"/>
      <c r="D22" s="3075"/>
      <c r="E22" s="3075"/>
      <c r="F22" s="3075"/>
      <c r="G22" s="3073">
        <v>931</v>
      </c>
      <c r="H22" s="3075" t="s">
        <v>101</v>
      </c>
      <c r="I22" s="3075"/>
      <c r="J22" s="3075"/>
      <c r="K22" s="3075"/>
      <c r="L22" s="3075"/>
      <c r="M22" s="3075"/>
      <c r="N22" s="3075"/>
    </row>
    <row r="23" spans="1:14" x14ac:dyDescent="0.2">
      <c r="A23" s="3076" t="s">
        <v>2373</v>
      </c>
      <c r="B23" s="3075" t="s">
        <v>2394</v>
      </c>
      <c r="C23" s="3075"/>
      <c r="D23" s="3075"/>
      <c r="E23" s="3075"/>
      <c r="F23" s="3075"/>
      <c r="G23" s="3073">
        <v>932</v>
      </c>
      <c r="H23" s="3075" t="s">
        <v>2372</v>
      </c>
      <c r="I23" s="3075"/>
      <c r="J23" s="3075"/>
      <c r="K23" s="3075"/>
      <c r="L23" s="3075"/>
      <c r="M23" s="3075"/>
      <c r="N23" s="3075"/>
    </row>
    <row r="24" spans="1:14" x14ac:dyDescent="0.2">
      <c r="A24" s="3076" t="s">
        <v>41</v>
      </c>
      <c r="B24" s="3075" t="s">
        <v>2374</v>
      </c>
      <c r="C24" s="3075"/>
      <c r="D24" s="3075"/>
      <c r="E24" s="3075"/>
      <c r="F24" s="3075"/>
      <c r="G24" s="3073">
        <v>934</v>
      </c>
      <c r="H24" s="3075" t="s">
        <v>103</v>
      </c>
      <c r="I24" s="3075"/>
      <c r="J24" s="3075"/>
      <c r="K24" s="3075"/>
      <c r="L24" s="3075"/>
      <c r="M24" s="3075"/>
      <c r="N24" s="3075"/>
    </row>
    <row r="25" spans="1:14" x14ac:dyDescent="0.2">
      <c r="A25" s="3076" t="s">
        <v>10</v>
      </c>
      <c r="B25" s="3075" t="s">
        <v>2375</v>
      </c>
      <c r="C25" s="3075"/>
      <c r="D25" s="3075"/>
      <c r="E25" s="3075"/>
      <c r="F25" s="3075"/>
      <c r="G25" s="3073"/>
      <c r="H25" s="3075"/>
      <c r="I25" s="3075"/>
      <c r="J25" s="3075"/>
      <c r="K25" s="3075"/>
      <c r="L25" s="3075"/>
      <c r="M25" s="3075"/>
      <c r="N25" s="3075"/>
    </row>
    <row r="26" spans="1:14" x14ac:dyDescent="0.2">
      <c r="A26" s="3076" t="s">
        <v>26</v>
      </c>
      <c r="B26" s="3075" t="s">
        <v>2376</v>
      </c>
      <c r="C26" s="3075"/>
      <c r="D26" s="3075"/>
      <c r="E26" s="3075"/>
      <c r="F26" s="3075"/>
      <c r="G26" s="3073"/>
      <c r="H26" s="3075"/>
      <c r="I26" s="3075"/>
      <c r="J26" s="3075"/>
      <c r="K26" s="3075"/>
      <c r="L26" s="3075"/>
      <c r="M26" s="3075"/>
      <c r="N26" s="3075"/>
    </row>
    <row r="27" spans="1:14" x14ac:dyDescent="0.2">
      <c r="A27" s="3076" t="s">
        <v>44</v>
      </c>
      <c r="B27" s="3075" t="s">
        <v>2377</v>
      </c>
      <c r="C27" s="3075"/>
      <c r="D27" s="3075"/>
      <c r="G27" s="3073"/>
      <c r="H27" s="3075"/>
      <c r="I27" s="3074"/>
      <c r="J27" s="3074"/>
      <c r="K27" s="3074"/>
      <c r="L27" s="3074"/>
      <c r="M27" s="3074"/>
      <c r="N27" s="3074"/>
    </row>
    <row r="28" spans="1:14" x14ac:dyDescent="0.2">
      <c r="A28" s="3076" t="s">
        <v>2249</v>
      </c>
      <c r="B28" s="3075" t="s">
        <v>2392</v>
      </c>
      <c r="C28" s="3075"/>
      <c r="D28" s="3075"/>
      <c r="G28" s="3073"/>
      <c r="H28" s="3075"/>
      <c r="I28" s="3074"/>
      <c r="J28" s="3074"/>
      <c r="K28" s="3074"/>
      <c r="L28" s="3074"/>
      <c r="M28" s="3074"/>
      <c r="N28" s="3074"/>
    </row>
    <row r="29" spans="1:14" x14ac:dyDescent="0.2">
      <c r="A29" s="3077"/>
      <c r="B29" s="3074"/>
      <c r="C29" s="3074"/>
      <c r="D29" s="3074"/>
      <c r="E29" s="3074"/>
      <c r="F29" s="3074"/>
      <c r="G29" s="3074"/>
      <c r="H29" s="3074"/>
      <c r="I29" s="3073"/>
      <c r="J29" s="3380"/>
      <c r="K29" s="3380"/>
      <c r="L29" s="3380"/>
      <c r="M29" s="3380"/>
      <c r="N29" s="3074"/>
    </row>
    <row r="30" spans="1:14" x14ac:dyDescent="0.2">
      <c r="A30" s="3073" t="s">
        <v>1</v>
      </c>
      <c r="B30" s="3075" t="s">
        <v>2378</v>
      </c>
      <c r="C30" s="3075"/>
      <c r="D30" s="3075"/>
      <c r="E30" s="3075"/>
      <c r="F30" s="3075"/>
      <c r="G30" s="3075"/>
      <c r="H30" s="3075"/>
      <c r="I30" s="3073"/>
      <c r="J30" s="3380"/>
      <c r="K30" s="3380"/>
      <c r="L30" s="3380"/>
      <c r="M30" s="3380"/>
      <c r="N30" s="3074"/>
    </row>
    <row r="31" spans="1:14" x14ac:dyDescent="0.2">
      <c r="A31" s="3073" t="s">
        <v>2</v>
      </c>
      <c r="B31" s="3075" t="s">
        <v>2379</v>
      </c>
      <c r="C31" s="3075"/>
      <c r="D31" s="3075"/>
      <c r="E31" s="3075"/>
      <c r="F31" s="3075"/>
      <c r="G31" s="3075"/>
      <c r="H31" s="3075"/>
      <c r="I31" s="3073"/>
      <c r="J31" s="3380"/>
      <c r="K31" s="3380"/>
      <c r="L31" s="3380"/>
      <c r="M31" s="3074"/>
      <c r="N31" s="3074"/>
    </row>
    <row r="32" spans="1:14" x14ac:dyDescent="0.2">
      <c r="A32" s="3073" t="s">
        <v>170</v>
      </c>
      <c r="B32" s="3075" t="s">
        <v>2380</v>
      </c>
      <c r="C32" s="3075"/>
      <c r="D32" s="3075"/>
      <c r="E32" s="3075"/>
      <c r="F32" s="3075"/>
      <c r="G32" s="3075"/>
      <c r="H32" s="3075"/>
      <c r="I32" s="3074"/>
      <c r="J32" s="3074"/>
      <c r="K32" s="3074"/>
      <c r="L32" s="3074"/>
      <c r="M32" s="3074"/>
      <c r="N32" s="3074"/>
    </row>
    <row r="33" spans="1:14" x14ac:dyDescent="0.2">
      <c r="A33" s="3073" t="s">
        <v>179</v>
      </c>
      <c r="B33" s="3074" t="s">
        <v>2381</v>
      </c>
      <c r="C33" s="3074"/>
      <c r="D33" s="3074"/>
      <c r="E33" s="3074"/>
      <c r="F33" s="3074"/>
      <c r="G33" s="3074"/>
      <c r="H33" s="3074"/>
      <c r="I33" s="3075"/>
      <c r="J33" s="3075"/>
      <c r="K33" s="3075"/>
      <c r="L33" s="3074"/>
      <c r="M33" s="3074"/>
      <c r="N33" s="3074"/>
    </row>
    <row r="34" spans="1:14" x14ac:dyDescent="0.2">
      <c r="A34" s="3073" t="s">
        <v>471</v>
      </c>
      <c r="B34" s="3075" t="s">
        <v>2382</v>
      </c>
      <c r="C34" s="3075"/>
      <c r="D34" s="3075"/>
      <c r="E34" s="3075"/>
      <c r="F34" s="3075"/>
      <c r="G34" s="3075"/>
      <c r="H34" s="3075"/>
      <c r="I34" s="3075"/>
      <c r="J34" s="3075"/>
      <c r="K34" s="3075"/>
      <c r="L34" s="3074"/>
      <c r="M34" s="3074"/>
      <c r="N34" s="3074"/>
    </row>
    <row r="35" spans="1:14" x14ac:dyDescent="0.2">
      <c r="A35" s="3073" t="s">
        <v>168</v>
      </c>
      <c r="B35" s="3075" t="s">
        <v>2383</v>
      </c>
      <c r="C35" s="3075"/>
      <c r="D35" s="3075"/>
      <c r="E35" s="3075"/>
      <c r="F35" s="3075"/>
      <c r="G35" s="3075"/>
      <c r="H35" s="3075"/>
      <c r="I35" s="3075"/>
      <c r="J35" s="3075"/>
      <c r="K35" s="3075"/>
      <c r="L35" s="3074"/>
      <c r="M35" s="3074"/>
      <c r="N35" s="3074"/>
    </row>
    <row r="36" spans="1:14" x14ac:dyDescent="0.2">
      <c r="A36" s="3073" t="s">
        <v>674</v>
      </c>
      <c r="B36" s="3075" t="s">
        <v>2384</v>
      </c>
      <c r="C36" s="3075"/>
      <c r="D36" s="3075"/>
      <c r="E36" s="3075"/>
      <c r="F36" s="3075"/>
      <c r="G36" s="3075"/>
      <c r="H36" s="3075"/>
      <c r="I36" s="3075"/>
      <c r="J36" s="3075"/>
      <c r="K36" s="3075"/>
      <c r="L36" s="3074"/>
      <c r="M36" s="3074"/>
      <c r="N36" s="3074"/>
    </row>
    <row r="37" spans="1:14" x14ac:dyDescent="0.2">
      <c r="A37" s="3073" t="s">
        <v>675</v>
      </c>
      <c r="B37" s="3075" t="s">
        <v>2385</v>
      </c>
      <c r="C37" s="3075"/>
      <c r="D37" s="3075"/>
      <c r="E37" s="3075"/>
      <c r="F37" s="3075"/>
      <c r="G37" s="3075"/>
      <c r="H37" s="3075"/>
      <c r="I37" s="3074"/>
      <c r="J37" s="3074"/>
      <c r="K37" s="3074"/>
      <c r="L37" s="3074"/>
      <c r="M37" s="3074"/>
      <c r="N37" s="3074"/>
    </row>
    <row r="38" spans="1:14" x14ac:dyDescent="0.2">
      <c r="A38" s="3074"/>
      <c r="B38" s="3074"/>
      <c r="C38" s="3074"/>
      <c r="D38" s="3074"/>
      <c r="E38" s="3074"/>
      <c r="F38" s="3074"/>
      <c r="G38" s="3074"/>
      <c r="H38" s="3074"/>
      <c r="I38" s="3074"/>
      <c r="J38" s="3074"/>
      <c r="K38" s="3074"/>
      <c r="L38" s="3074"/>
      <c r="M38" s="3074"/>
      <c r="N38" s="3074"/>
    </row>
    <row r="39" spans="1:14" x14ac:dyDescent="0.2">
      <c r="A39" s="3074"/>
      <c r="B39" s="3074"/>
      <c r="C39" s="3074"/>
      <c r="D39" s="3074"/>
      <c r="E39" s="3074"/>
      <c r="F39" s="3074"/>
      <c r="G39" s="3074"/>
      <c r="H39" s="3074"/>
      <c r="I39" s="3074"/>
      <c r="J39" s="3074"/>
      <c r="K39" s="3074"/>
      <c r="L39" s="3074"/>
      <c r="M39" s="3074"/>
      <c r="N39" s="3074"/>
    </row>
    <row r="40" spans="1:14" x14ac:dyDescent="0.2">
      <c r="A40" s="3074"/>
      <c r="B40" s="3074"/>
      <c r="C40" s="3074"/>
      <c r="D40" s="3074"/>
      <c r="E40" s="3074"/>
      <c r="F40" s="3074"/>
      <c r="G40" s="3074"/>
      <c r="H40" s="3074"/>
      <c r="I40" s="3074"/>
      <c r="J40" s="3074"/>
      <c r="K40" s="3074"/>
      <c r="L40" s="3074"/>
      <c r="M40" s="3074"/>
      <c r="N40" s="3074"/>
    </row>
    <row r="41" spans="1:14" x14ac:dyDescent="0.2">
      <c r="A41" s="3074"/>
      <c r="B41" s="3074"/>
      <c r="C41" s="3074"/>
      <c r="D41" s="3074"/>
      <c r="E41" s="3074"/>
      <c r="F41" s="3074"/>
      <c r="G41" s="3074"/>
      <c r="H41" s="3074"/>
      <c r="I41" s="3074"/>
      <c r="J41" s="3074"/>
      <c r="K41" s="3074"/>
      <c r="L41" s="3074"/>
      <c r="M41" s="3074"/>
      <c r="N41" s="3074"/>
    </row>
    <row r="42" spans="1:14" x14ac:dyDescent="0.2">
      <c r="A42" s="3074"/>
      <c r="B42" s="3074"/>
      <c r="C42" s="3074"/>
      <c r="D42" s="3074"/>
      <c r="E42" s="3074"/>
      <c r="F42" s="3074"/>
      <c r="G42" s="3074"/>
      <c r="H42" s="3074"/>
      <c r="I42" s="3074"/>
      <c r="J42" s="3074"/>
      <c r="K42" s="3074"/>
      <c r="L42" s="3074"/>
      <c r="M42" s="3074"/>
      <c r="N42" s="3074"/>
    </row>
    <row r="43" spans="1:14" x14ac:dyDescent="0.2">
      <c r="A43" s="3074"/>
      <c r="B43" s="3074"/>
      <c r="C43" s="3074"/>
      <c r="D43" s="3074"/>
      <c r="E43" s="3074"/>
      <c r="F43" s="3074"/>
      <c r="G43" s="3074"/>
      <c r="H43" s="3074"/>
      <c r="I43" s="3074"/>
      <c r="J43" s="3074"/>
      <c r="K43" s="3074"/>
      <c r="L43" s="3074"/>
      <c r="M43" s="3074"/>
      <c r="N43" s="3074"/>
    </row>
    <row r="44" spans="1:14" x14ac:dyDescent="0.2">
      <c r="A44" s="3074"/>
      <c r="B44" s="3074"/>
      <c r="C44" s="3074"/>
      <c r="D44" s="3074"/>
      <c r="E44" s="3074"/>
      <c r="F44" s="3074"/>
      <c r="G44" s="3074"/>
      <c r="H44" s="3074"/>
      <c r="I44" s="3074"/>
      <c r="J44" s="3074"/>
      <c r="K44" s="3074"/>
      <c r="L44" s="3074"/>
      <c r="M44" s="3074"/>
      <c r="N44" s="3074"/>
    </row>
    <row r="45" spans="1:14" x14ac:dyDescent="0.2">
      <c r="A45" s="3074"/>
      <c r="B45" s="3074"/>
      <c r="C45" s="3074"/>
      <c r="D45" s="3074"/>
      <c r="E45" s="3074"/>
      <c r="F45" s="3074"/>
      <c r="G45" s="3074"/>
      <c r="H45" s="3074"/>
      <c r="I45" s="3074"/>
      <c r="J45" s="3074"/>
      <c r="K45" s="3074"/>
      <c r="L45" s="3074"/>
      <c r="M45" s="3074"/>
      <c r="N45" s="3074"/>
    </row>
    <row r="46" spans="1:14" x14ac:dyDescent="0.2">
      <c r="A46" s="3074"/>
      <c r="B46" s="3074"/>
      <c r="C46" s="3074"/>
      <c r="D46" s="3074"/>
      <c r="E46" s="3074"/>
      <c r="F46" s="3074"/>
      <c r="G46" s="3074"/>
      <c r="H46" s="3074"/>
      <c r="I46" s="3074"/>
      <c r="J46" s="3074"/>
      <c r="K46" s="3074"/>
      <c r="L46" s="3074"/>
      <c r="M46" s="3074"/>
      <c r="N46" s="3074"/>
    </row>
    <row r="47" spans="1:14" x14ac:dyDescent="0.2">
      <c r="A47" s="3074"/>
      <c r="B47" s="3074"/>
      <c r="C47" s="3074"/>
      <c r="D47" s="3074"/>
      <c r="E47" s="3074"/>
      <c r="F47" s="3074"/>
      <c r="G47" s="3074"/>
      <c r="H47" s="3074"/>
      <c r="I47" s="3074"/>
      <c r="J47" s="3074"/>
      <c r="K47" s="3074"/>
      <c r="L47" s="3074"/>
      <c r="M47" s="3074"/>
      <c r="N47" s="3074"/>
    </row>
    <row r="48" spans="1:14" x14ac:dyDescent="0.2">
      <c r="A48" s="3074"/>
      <c r="B48" s="3074"/>
      <c r="C48" s="3074"/>
      <c r="D48" s="3074"/>
      <c r="E48" s="3074"/>
      <c r="F48" s="3074"/>
      <c r="G48" s="3074"/>
      <c r="H48" s="3074"/>
      <c r="I48" s="3074"/>
      <c r="J48" s="3074"/>
      <c r="K48" s="3074"/>
      <c r="L48" s="3074"/>
      <c r="M48" s="3074"/>
      <c r="N48" s="3074"/>
    </row>
    <row r="49" spans="1:14" x14ac:dyDescent="0.2">
      <c r="A49" s="3074"/>
      <c r="B49" s="3074"/>
      <c r="C49" s="3074"/>
      <c r="D49" s="3074"/>
      <c r="E49" s="3074"/>
      <c r="F49" s="3074"/>
      <c r="G49" s="3074"/>
      <c r="H49" s="3074"/>
      <c r="I49" s="3074"/>
      <c r="J49" s="3074"/>
      <c r="K49" s="3074"/>
      <c r="L49" s="3074"/>
      <c r="M49" s="3074"/>
      <c r="N49" s="3074"/>
    </row>
    <row r="50" spans="1:14" x14ac:dyDescent="0.2">
      <c r="A50" s="3074"/>
      <c r="B50" s="3074"/>
      <c r="C50" s="3074"/>
      <c r="D50" s="3074"/>
      <c r="E50" s="3074"/>
      <c r="F50" s="3074"/>
      <c r="G50" s="3074"/>
      <c r="H50" s="3074"/>
      <c r="I50" s="3074"/>
      <c r="J50" s="3074"/>
      <c r="K50" s="3074"/>
      <c r="L50" s="3074"/>
      <c r="M50" s="3074"/>
      <c r="N50" s="3074"/>
    </row>
    <row r="51" spans="1:14" x14ac:dyDescent="0.2">
      <c r="A51" s="3074"/>
      <c r="B51" s="3074"/>
      <c r="C51" s="3074"/>
      <c r="D51" s="3074"/>
      <c r="E51" s="3074"/>
      <c r="F51" s="3074"/>
      <c r="G51" s="3074"/>
      <c r="H51" s="3074"/>
      <c r="I51" s="3074"/>
      <c r="J51" s="3074"/>
      <c r="K51" s="3074"/>
      <c r="L51" s="3074"/>
      <c r="M51" s="3074"/>
      <c r="N51" s="3074"/>
    </row>
    <row r="52" spans="1:14" x14ac:dyDescent="0.2">
      <c r="A52" s="3074"/>
      <c r="B52" s="3074"/>
      <c r="C52" s="3074"/>
      <c r="D52" s="3074"/>
      <c r="E52" s="3074"/>
      <c r="F52" s="3074"/>
      <c r="G52" s="3074"/>
      <c r="H52" s="3074"/>
      <c r="I52" s="3074"/>
      <c r="J52" s="3074"/>
      <c r="K52" s="3074"/>
      <c r="L52" s="3074"/>
      <c r="M52" s="3074"/>
      <c r="N52" s="3074"/>
    </row>
    <row r="53" spans="1:14" x14ac:dyDescent="0.2">
      <c r="A53" s="3074"/>
      <c r="B53" s="3074"/>
      <c r="C53" s="3074"/>
      <c r="D53" s="3074"/>
      <c r="E53" s="3074"/>
      <c r="F53" s="3074"/>
      <c r="G53" s="3074"/>
      <c r="H53" s="3074"/>
      <c r="I53" s="3074"/>
      <c r="J53" s="3074"/>
      <c r="K53" s="3074"/>
      <c r="L53" s="3074"/>
      <c r="M53" s="3074"/>
      <c r="N53" s="3074"/>
    </row>
    <row r="54" spans="1:14" x14ac:dyDescent="0.2">
      <c r="A54" s="3074"/>
      <c r="B54" s="3074"/>
      <c r="C54" s="3074"/>
      <c r="D54" s="3074"/>
      <c r="E54" s="3074"/>
      <c r="F54" s="3074"/>
      <c r="G54" s="3074"/>
      <c r="H54" s="3074"/>
      <c r="I54" s="3074"/>
      <c r="J54" s="3074"/>
      <c r="K54" s="3074"/>
      <c r="L54" s="3074"/>
      <c r="M54" s="3074"/>
      <c r="N54" s="3074"/>
    </row>
    <row r="55" spans="1:14" x14ac:dyDescent="0.2">
      <c r="A55" s="3074"/>
      <c r="B55" s="3074"/>
      <c r="C55" s="3074"/>
      <c r="D55" s="3074"/>
      <c r="E55" s="3074"/>
      <c r="F55" s="3074"/>
      <c r="G55" s="3074"/>
      <c r="H55" s="3074"/>
      <c r="I55" s="3074"/>
      <c r="J55" s="3074"/>
      <c r="K55" s="3074"/>
      <c r="L55" s="3074"/>
      <c r="M55" s="3074"/>
      <c r="N55" s="3074"/>
    </row>
    <row r="56" spans="1:14" x14ac:dyDescent="0.2">
      <c r="A56" s="3074"/>
      <c r="B56" s="3074"/>
      <c r="C56" s="3074"/>
      <c r="D56" s="3074"/>
      <c r="E56" s="3074"/>
      <c r="F56" s="3074"/>
      <c r="G56" s="3074"/>
      <c r="H56" s="3074"/>
      <c r="I56" s="3074"/>
      <c r="J56" s="3074"/>
      <c r="K56" s="3074"/>
      <c r="L56" s="3074"/>
      <c r="M56" s="3074"/>
      <c r="N56" s="3074"/>
    </row>
    <row r="57" spans="1:14" x14ac:dyDescent="0.2">
      <c r="A57" s="3074"/>
      <c r="B57" s="3074"/>
      <c r="C57" s="3074"/>
      <c r="D57" s="3074"/>
      <c r="E57" s="3074"/>
      <c r="F57" s="3074"/>
      <c r="G57" s="3074"/>
      <c r="H57" s="3074"/>
      <c r="I57" s="3074"/>
      <c r="J57" s="3074"/>
      <c r="K57" s="3074"/>
      <c r="L57" s="3074"/>
      <c r="M57" s="3074"/>
      <c r="N57" s="3074"/>
    </row>
    <row r="58" spans="1:14" x14ac:dyDescent="0.2">
      <c r="A58" s="3074"/>
      <c r="B58" s="3074"/>
      <c r="C58" s="3074"/>
      <c r="D58" s="3074"/>
      <c r="E58" s="3074"/>
      <c r="F58" s="3074"/>
      <c r="G58" s="3074"/>
      <c r="H58" s="3074"/>
      <c r="I58" s="3074"/>
      <c r="J58" s="3074"/>
      <c r="K58" s="3074"/>
      <c r="L58" s="3074"/>
      <c r="M58" s="3074"/>
      <c r="N58" s="3074"/>
    </row>
    <row r="59" spans="1:14" x14ac:dyDescent="0.2">
      <c r="A59" s="3074"/>
      <c r="B59" s="3074"/>
      <c r="C59" s="3074"/>
      <c r="D59" s="3074"/>
      <c r="E59" s="3074"/>
      <c r="F59" s="3074"/>
      <c r="G59" s="3074"/>
      <c r="H59" s="3074"/>
      <c r="I59" s="3074"/>
      <c r="J59" s="3074"/>
      <c r="K59" s="3074"/>
      <c r="L59" s="3074"/>
      <c r="M59" s="3074"/>
      <c r="N59" s="3074"/>
    </row>
    <row r="60" spans="1:14" x14ac:dyDescent="0.2">
      <c r="A60" s="3074"/>
      <c r="B60" s="3074"/>
      <c r="C60" s="3074"/>
      <c r="D60" s="3074"/>
      <c r="E60" s="3074"/>
      <c r="F60" s="3074"/>
      <c r="G60" s="3074"/>
      <c r="H60" s="3074"/>
      <c r="I60" s="3074"/>
      <c r="J60" s="3074"/>
      <c r="K60" s="3074"/>
      <c r="L60" s="3074"/>
      <c r="M60" s="3074"/>
      <c r="N60" s="3074"/>
    </row>
    <row r="61" spans="1:14" x14ac:dyDescent="0.2">
      <c r="A61" s="3074"/>
      <c r="B61" s="3074"/>
      <c r="C61" s="3074"/>
      <c r="D61" s="3074"/>
      <c r="E61" s="3074"/>
      <c r="F61" s="3074"/>
      <c r="G61" s="3074"/>
      <c r="H61" s="3074"/>
    </row>
  </sheetData>
  <mergeCells count="6">
    <mergeCell ref="J31:L31"/>
    <mergeCell ref="A4:N4"/>
    <mergeCell ref="B6:F6"/>
    <mergeCell ref="B9:F9"/>
    <mergeCell ref="J29:M29"/>
    <mergeCell ref="J30:M3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</sheetPr>
  <dimension ref="A1:S187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.7109375" style="1060" bestFit="1" customWidth="1"/>
    <col min="2" max="2" width="3.5703125" style="1150" customWidth="1"/>
    <col min="3" max="3" width="10" style="1060" customWidth="1"/>
    <col min="4" max="4" width="45.140625" style="1060" customWidth="1"/>
    <col min="5" max="5" width="10.5703125" style="1060" customWidth="1"/>
    <col min="6" max="6" width="10.85546875" style="1060" customWidth="1"/>
    <col min="7" max="7" width="10.140625" style="1060" customWidth="1"/>
    <col min="8" max="8" width="10.28515625" style="1150" customWidth="1"/>
    <col min="9" max="10" width="9.140625" style="1060"/>
    <col min="11" max="11" width="15" style="1060" customWidth="1"/>
    <col min="12" max="12" width="59.7109375" style="1060" customWidth="1"/>
    <col min="13" max="16384" width="9.140625" style="1060"/>
  </cols>
  <sheetData>
    <row r="1" spans="1:1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95"/>
    </row>
    <row r="2" spans="1:11" ht="12.75" customHeight="1" x14ac:dyDescent="0.2">
      <c r="F2" s="1272"/>
      <c r="G2" s="1272"/>
      <c r="H2" s="1348"/>
      <c r="I2" s="1272"/>
    </row>
    <row r="3" spans="1:11" s="4" customFormat="1" ht="15.75" x14ac:dyDescent="0.25">
      <c r="A3" s="3437" t="s">
        <v>771</v>
      </c>
      <c r="B3" s="3437"/>
      <c r="C3" s="3437"/>
      <c r="D3" s="3437"/>
      <c r="E3" s="3437"/>
      <c r="F3" s="3437"/>
      <c r="G3" s="3437"/>
      <c r="H3" s="3437"/>
      <c r="I3" s="96"/>
    </row>
    <row r="4" spans="1:11" s="4" customFormat="1" ht="15.75" x14ac:dyDescent="0.25">
      <c r="B4" s="177"/>
      <c r="C4" s="177"/>
      <c r="D4" s="177"/>
      <c r="E4" s="177"/>
      <c r="F4" s="177"/>
      <c r="G4" s="177"/>
      <c r="H4" s="177"/>
      <c r="I4" s="811"/>
    </row>
    <row r="5" spans="1:11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</row>
    <row r="6" spans="1:11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</row>
    <row r="7" spans="1:11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  <c r="K7" s="1155"/>
    </row>
    <row r="8" spans="1:11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</row>
    <row r="9" spans="1:11" s="1151" customFormat="1" ht="13.5" customHeight="1" thickBot="1" x14ac:dyDescent="0.3">
      <c r="B9" s="183"/>
      <c r="C9" s="184" t="s">
        <v>333</v>
      </c>
      <c r="D9" s="185" t="s">
        <v>334</v>
      </c>
      <c r="E9" s="186">
        <f>SUM(E10:E18)</f>
        <v>73475.33</v>
      </c>
      <c r="F9" s="187"/>
      <c r="G9" s="1184"/>
      <c r="H9" s="1478"/>
      <c r="I9" s="1354"/>
    </row>
    <row r="10" spans="1:11" s="1151" customFormat="1" ht="12.75" customHeight="1" x14ac:dyDescent="0.2">
      <c r="B10" s="183"/>
      <c r="C10" s="1500" t="s">
        <v>456</v>
      </c>
      <c r="D10" s="1357" t="s">
        <v>457</v>
      </c>
      <c r="E10" s="819">
        <v>0</v>
      </c>
      <c r="F10" s="820"/>
      <c r="G10" s="620"/>
      <c r="H10" s="221"/>
      <c r="I10" s="620"/>
      <c r="J10" s="93"/>
      <c r="K10" s="1184"/>
    </row>
    <row r="11" spans="1:11" s="1157" customFormat="1" ht="12.75" customHeight="1" x14ac:dyDescent="0.2">
      <c r="B11" s="188"/>
      <c r="C11" s="189" t="s">
        <v>458</v>
      </c>
      <c r="D11" s="190" t="s">
        <v>459</v>
      </c>
      <c r="E11" s="196">
        <f>H25</f>
        <v>6365.4</v>
      </c>
      <c r="F11" s="192"/>
      <c r="G11" s="620"/>
      <c r="H11" s="221"/>
      <c r="I11" s="620"/>
      <c r="J11" s="93"/>
      <c r="K11" s="1643"/>
    </row>
    <row r="12" spans="1:11" s="1157" customFormat="1" ht="12.75" customHeight="1" x14ac:dyDescent="0.2">
      <c r="B12" s="188"/>
      <c r="C12" s="193" t="s">
        <v>156</v>
      </c>
      <c r="D12" s="194" t="s">
        <v>157</v>
      </c>
      <c r="E12" s="195">
        <f>F33</f>
        <v>9866.2000000000007</v>
      </c>
      <c r="F12" s="192"/>
      <c r="G12" s="620"/>
      <c r="H12" s="221"/>
      <c r="I12" s="620"/>
      <c r="J12" s="93"/>
      <c r="K12" s="1643"/>
    </row>
    <row r="13" spans="1:11" s="1157" customFormat="1" ht="12.75" customHeight="1" x14ac:dyDescent="0.2">
      <c r="B13" s="188"/>
      <c r="C13" s="193" t="s">
        <v>1812</v>
      </c>
      <c r="D13" s="194" t="s">
        <v>1813</v>
      </c>
      <c r="E13" s="196">
        <f>F97</f>
        <v>250</v>
      </c>
      <c r="F13" s="192"/>
      <c r="G13" s="620"/>
      <c r="H13" s="221"/>
      <c r="I13" s="620"/>
      <c r="J13" s="93"/>
      <c r="K13" s="1643"/>
    </row>
    <row r="14" spans="1:11" s="1157" customFormat="1" ht="12.75" customHeight="1" x14ac:dyDescent="0.2">
      <c r="B14" s="188"/>
      <c r="C14" s="189" t="s">
        <v>158</v>
      </c>
      <c r="D14" s="190" t="s">
        <v>159</v>
      </c>
      <c r="E14" s="245">
        <f>F107</f>
        <v>7153.73</v>
      </c>
      <c r="F14" s="192"/>
      <c r="G14" s="620"/>
      <c r="H14" s="221"/>
      <c r="I14" s="620"/>
      <c r="J14" s="93"/>
      <c r="K14" s="1643"/>
    </row>
    <row r="15" spans="1:11" s="1157" customFormat="1" ht="12.75" customHeight="1" x14ac:dyDescent="0.2">
      <c r="B15" s="188"/>
      <c r="C15" s="193" t="s">
        <v>160</v>
      </c>
      <c r="D15" s="194" t="s">
        <v>1919</v>
      </c>
      <c r="E15" s="196">
        <f>F138</f>
        <v>3700</v>
      </c>
      <c r="F15" s="198"/>
      <c r="G15" s="620"/>
      <c r="H15" s="221"/>
      <c r="I15" s="620"/>
      <c r="J15" s="93"/>
      <c r="K15" s="1643"/>
    </row>
    <row r="16" spans="1:11" s="1157" customFormat="1" ht="12.75" customHeight="1" x14ac:dyDescent="0.2">
      <c r="B16" s="188"/>
      <c r="C16" s="193" t="s">
        <v>162</v>
      </c>
      <c r="D16" s="194" t="s">
        <v>1921</v>
      </c>
      <c r="E16" s="196">
        <f>F152</f>
        <v>15320</v>
      </c>
      <c r="F16" s="198"/>
      <c r="G16" s="620"/>
      <c r="H16" s="221"/>
      <c r="I16" s="1644"/>
      <c r="J16" s="93"/>
      <c r="K16" s="1643"/>
    </row>
    <row r="17" spans="1:11" s="1157" customFormat="1" ht="12.75" customHeight="1" x14ac:dyDescent="0.2">
      <c r="B17" s="188"/>
      <c r="C17" s="193" t="s">
        <v>984</v>
      </c>
      <c r="D17" s="2205" t="s">
        <v>1925</v>
      </c>
      <c r="E17" s="196">
        <f>F166</f>
        <v>28820</v>
      </c>
      <c r="F17" s="198"/>
      <c r="G17" s="1644"/>
      <c r="H17" s="221"/>
      <c r="I17" s="1644"/>
      <c r="J17" s="93"/>
      <c r="K17" s="1643"/>
    </row>
    <row r="18" spans="1:11" s="1157" customFormat="1" ht="12.75" customHeight="1" thickBot="1" x14ac:dyDescent="0.25">
      <c r="B18" s="188"/>
      <c r="C18" s="2224" t="s">
        <v>985</v>
      </c>
      <c r="D18" s="2225" t="s">
        <v>1926</v>
      </c>
      <c r="E18" s="1904">
        <f>F182</f>
        <v>2000</v>
      </c>
      <c r="F18" s="198"/>
      <c r="G18" s="1644"/>
      <c r="H18" s="221"/>
      <c r="K18" s="1643"/>
    </row>
    <row r="19" spans="1:11" s="4" customFormat="1" ht="12.75" customHeight="1" x14ac:dyDescent="0.25">
      <c r="B19" s="199"/>
      <c r="C19" s="3"/>
      <c r="D19" s="3"/>
      <c r="E19" s="3"/>
      <c r="F19" s="3"/>
      <c r="G19" s="3"/>
      <c r="K19" s="1645"/>
    </row>
    <row r="20" spans="1:11" ht="12.75" customHeight="1" x14ac:dyDescent="0.2"/>
    <row r="21" spans="1:11" ht="18.75" customHeight="1" x14ac:dyDescent="0.2">
      <c r="B21" s="1646" t="s">
        <v>986</v>
      </c>
      <c r="C21" s="1646"/>
      <c r="D21" s="1646"/>
      <c r="E21" s="1646"/>
      <c r="F21" s="1646"/>
      <c r="G21" s="1646"/>
    </row>
    <row r="22" spans="1:11" ht="12.75" customHeight="1" thickBot="1" x14ac:dyDescent="0.25">
      <c r="B22" s="1152"/>
      <c r="C22" s="1152"/>
      <c r="D22" s="1152"/>
      <c r="E22" s="1152"/>
      <c r="F22" s="1152"/>
      <c r="G22" s="1152"/>
      <c r="H22" s="1647" t="s">
        <v>110</v>
      </c>
    </row>
    <row r="23" spans="1:11" ht="12.75" customHeight="1" x14ac:dyDescent="0.2">
      <c r="A23" s="3472" t="s">
        <v>1801</v>
      </c>
      <c r="B23" s="3570" t="s">
        <v>318</v>
      </c>
      <c r="C23" s="3491" t="s">
        <v>987</v>
      </c>
      <c r="D23" s="3466" t="s">
        <v>468</v>
      </c>
      <c r="E23" s="3510" t="s">
        <v>469</v>
      </c>
      <c r="F23" s="3547" t="s">
        <v>470</v>
      </c>
      <c r="G23" s="3549" t="s">
        <v>1804</v>
      </c>
      <c r="H23" s="3468" t="s">
        <v>1800</v>
      </c>
      <c r="I23" s="1272"/>
    </row>
    <row r="24" spans="1:11" ht="15" customHeight="1" thickBot="1" x14ac:dyDescent="0.25">
      <c r="A24" s="3473"/>
      <c r="B24" s="3571"/>
      <c r="C24" s="3492"/>
      <c r="D24" s="3467"/>
      <c r="E24" s="3511"/>
      <c r="F24" s="3548"/>
      <c r="G24" s="3550"/>
      <c r="H24" s="3507"/>
      <c r="I24" s="1272"/>
    </row>
    <row r="25" spans="1:11" ht="15" customHeight="1" thickBot="1" x14ac:dyDescent="0.25">
      <c r="A25" s="1390">
        <f>A26</f>
        <v>5760</v>
      </c>
      <c r="B25" s="1648" t="s">
        <v>2</v>
      </c>
      <c r="C25" s="1510" t="s">
        <v>471</v>
      </c>
      <c r="D25" s="850" t="s">
        <v>169</v>
      </c>
      <c r="E25" s="1649">
        <f>E26</f>
        <v>6078.71</v>
      </c>
      <c r="F25" s="1650">
        <f>F26</f>
        <v>286.69</v>
      </c>
      <c r="G25" s="1390">
        <f>G26</f>
        <v>6365.4</v>
      </c>
      <c r="H25" s="1390">
        <v>6365.4</v>
      </c>
      <c r="I25" s="1272"/>
    </row>
    <row r="26" spans="1:11" ht="12.75" customHeight="1" thickBot="1" x14ac:dyDescent="0.25">
      <c r="A26" s="1651">
        <v>5760</v>
      </c>
      <c r="B26" s="1652" t="s">
        <v>170</v>
      </c>
      <c r="C26" s="1653" t="s">
        <v>988</v>
      </c>
      <c r="D26" s="1654" t="s">
        <v>989</v>
      </c>
      <c r="E26" s="1655">
        <v>6078.71</v>
      </c>
      <c r="F26" s="1656">
        <v>286.69</v>
      </c>
      <c r="G26" s="1657">
        <v>6365.4</v>
      </c>
      <c r="H26" s="1658">
        <f>E26+F26</f>
        <v>6365.4</v>
      </c>
      <c r="I26" s="1103"/>
    </row>
    <row r="27" spans="1:11" ht="12.75" customHeight="1" x14ac:dyDescent="0.2">
      <c r="B27" s="1659"/>
      <c r="C27" s="1659"/>
      <c r="D27" s="1659"/>
      <c r="E27" s="1659"/>
      <c r="F27" s="1659"/>
      <c r="G27" s="1659"/>
      <c r="H27" s="1659"/>
      <c r="I27" s="1660"/>
      <c r="J27" s="1272"/>
    </row>
    <row r="28" spans="1:11" ht="12.75" customHeight="1" x14ac:dyDescent="0.2">
      <c r="B28" s="1660"/>
      <c r="C28" s="1660"/>
      <c r="D28" s="1660"/>
      <c r="E28" s="1660"/>
      <c r="F28" s="1660"/>
      <c r="G28" s="1660"/>
      <c r="H28" s="1660"/>
      <c r="I28" s="1660"/>
      <c r="J28" s="1272"/>
    </row>
    <row r="29" spans="1:11" ht="18" customHeight="1" x14ac:dyDescent="0.2">
      <c r="B29" s="201" t="s">
        <v>990</v>
      </c>
      <c r="C29" s="201"/>
      <c r="D29" s="201"/>
      <c r="E29" s="201"/>
      <c r="F29" s="201"/>
      <c r="G29" s="201"/>
      <c r="H29" s="1661"/>
      <c r="J29" s="1272"/>
    </row>
    <row r="30" spans="1:11" ht="12.75" customHeight="1" thickBot="1" x14ac:dyDescent="0.25">
      <c r="A30" s="187"/>
      <c r="B30" s="1152"/>
      <c r="C30" s="1152"/>
      <c r="D30" s="1152"/>
      <c r="E30" s="288"/>
      <c r="F30" s="288"/>
      <c r="G30" s="182" t="s">
        <v>110</v>
      </c>
      <c r="H30" s="1233"/>
      <c r="J30" s="1272"/>
    </row>
    <row r="31" spans="1:11" ht="12.75" customHeight="1" x14ac:dyDescent="0.2">
      <c r="A31" s="3472" t="s">
        <v>1801</v>
      </c>
      <c r="B31" s="3482" t="s">
        <v>318</v>
      </c>
      <c r="C31" s="3484" t="s">
        <v>991</v>
      </c>
      <c r="D31" s="3476" t="s">
        <v>200</v>
      </c>
      <c r="E31" s="3549" t="s">
        <v>1804</v>
      </c>
      <c r="F31" s="3468" t="s">
        <v>1800</v>
      </c>
      <c r="G31" s="3532" t="s">
        <v>167</v>
      </c>
      <c r="H31" s="1060"/>
      <c r="I31" s="1272"/>
    </row>
    <row r="32" spans="1:11" ht="18" customHeight="1" thickBot="1" x14ac:dyDescent="0.25">
      <c r="A32" s="3473"/>
      <c r="B32" s="3498"/>
      <c r="C32" s="3493"/>
      <c r="D32" s="3477"/>
      <c r="E32" s="3550"/>
      <c r="F32" s="3507"/>
      <c r="G32" s="3533"/>
      <c r="H32" s="1060"/>
    </row>
    <row r="33" spans="1:17" s="1084" customFormat="1" ht="15" customHeight="1" thickBot="1" x14ac:dyDescent="0.3">
      <c r="A33" s="186">
        <f>A34+A39+A42+A47+A52+A61+A66+A79+A82+A85</f>
        <v>8633.7000000000007</v>
      </c>
      <c r="B33" s="393" t="s">
        <v>2</v>
      </c>
      <c r="C33" s="583" t="s">
        <v>168</v>
      </c>
      <c r="D33" s="185" t="s">
        <v>169</v>
      </c>
      <c r="E33" s="186">
        <f>E34+E39+E42+E47+E52+E61+E66+E79+E82+E85</f>
        <v>9866.2000000000007</v>
      </c>
      <c r="F33" s="186">
        <f>F34+F39+F42+F47+F52+F61+F66+F79+F82+F85</f>
        <v>9866.2000000000007</v>
      </c>
      <c r="G33" s="1167" t="s">
        <v>6</v>
      </c>
    </row>
    <row r="34" spans="1:17" ht="12.75" customHeight="1" x14ac:dyDescent="0.2">
      <c r="A34" s="1524">
        <f>SUM(A35:A37)</f>
        <v>2200</v>
      </c>
      <c r="B34" s="1525" t="s">
        <v>170</v>
      </c>
      <c r="C34" s="1526" t="s">
        <v>6</v>
      </c>
      <c r="D34" s="1662" t="s">
        <v>992</v>
      </c>
      <c r="E34" s="1663">
        <f>1300+2000</f>
        <v>3300</v>
      </c>
      <c r="F34" s="1529">
        <f>SUM(F35:F38)</f>
        <v>3300</v>
      </c>
      <c r="G34" s="1664"/>
      <c r="H34" s="1060"/>
      <c r="J34" s="1566"/>
      <c r="K34" s="1566"/>
      <c r="L34" s="1566"/>
      <c r="M34" s="1272"/>
      <c r="N34" s="1272"/>
      <c r="O34" s="1272"/>
      <c r="P34" s="1272"/>
      <c r="Q34" s="1272"/>
    </row>
    <row r="35" spans="1:17" ht="12.75" customHeight="1" x14ac:dyDescent="0.2">
      <c r="A35" s="377">
        <v>40</v>
      </c>
      <c r="B35" s="925" t="s">
        <v>179</v>
      </c>
      <c r="C35" s="926" t="s">
        <v>993</v>
      </c>
      <c r="D35" s="1665" t="s">
        <v>994</v>
      </c>
      <c r="E35" s="381"/>
      <c r="F35" s="382">
        <v>0</v>
      </c>
      <c r="G35" s="1419"/>
      <c r="H35" s="1060"/>
      <c r="J35" s="1566"/>
      <c r="K35" s="1566"/>
      <c r="L35" s="1566"/>
      <c r="M35" s="1272"/>
      <c r="N35" s="1272"/>
      <c r="O35" s="1272"/>
      <c r="P35" s="1272"/>
      <c r="Q35" s="1272"/>
    </row>
    <row r="36" spans="1:17" ht="22.5" x14ac:dyDescent="0.2">
      <c r="A36" s="377">
        <v>1160</v>
      </c>
      <c r="B36" s="925" t="s">
        <v>179</v>
      </c>
      <c r="C36" s="926" t="s">
        <v>995</v>
      </c>
      <c r="D36" s="1666" t="s">
        <v>996</v>
      </c>
      <c r="E36" s="381"/>
      <c r="F36" s="382">
        <v>1500</v>
      </c>
      <c r="G36" s="1419"/>
      <c r="H36" s="1060"/>
      <c r="J36" s="1566"/>
      <c r="K36" s="1566"/>
      <c r="L36" s="1566"/>
      <c r="M36" s="1272"/>
      <c r="N36" s="1272"/>
      <c r="O36" s="1272"/>
      <c r="P36" s="1272"/>
      <c r="Q36" s="1272"/>
    </row>
    <row r="37" spans="1:17" x14ac:dyDescent="0.2">
      <c r="A37" s="377">
        <v>1000</v>
      </c>
      <c r="B37" s="925" t="s">
        <v>179</v>
      </c>
      <c r="C37" s="1667" t="s">
        <v>997</v>
      </c>
      <c r="D37" s="1668" t="s">
        <v>998</v>
      </c>
      <c r="E37" s="381"/>
      <c r="F37" s="382">
        <v>1800</v>
      </c>
      <c r="G37" s="1419"/>
      <c r="H37" s="1060"/>
      <c r="J37" s="1566"/>
      <c r="K37" s="1566"/>
      <c r="L37" s="1566"/>
      <c r="M37" s="1272"/>
      <c r="N37" s="1272"/>
      <c r="O37" s="1272"/>
      <c r="P37" s="1272"/>
      <c r="Q37" s="1272"/>
    </row>
    <row r="38" spans="1:17" x14ac:dyDescent="0.2">
      <c r="A38" s="1115">
        <v>0</v>
      </c>
      <c r="B38" s="964" t="s">
        <v>179</v>
      </c>
      <c r="C38" s="2916" t="s">
        <v>2242</v>
      </c>
      <c r="D38" s="2917" t="s">
        <v>2243</v>
      </c>
      <c r="E38" s="977"/>
      <c r="F38" s="1128">
        <v>0</v>
      </c>
      <c r="G38" s="1673"/>
      <c r="H38" s="1060"/>
      <c r="J38" s="1566"/>
      <c r="K38" s="1566"/>
      <c r="L38" s="1566"/>
      <c r="M38" s="1272"/>
      <c r="N38" s="1272"/>
      <c r="O38" s="1272"/>
      <c r="P38" s="1272"/>
      <c r="Q38" s="1272"/>
    </row>
    <row r="39" spans="1:17" ht="19.5" customHeight="1" x14ac:dyDescent="0.2">
      <c r="A39" s="1669">
        <f>A40+A41</f>
        <v>1150</v>
      </c>
      <c r="B39" s="1670" t="s">
        <v>170</v>
      </c>
      <c r="C39" s="1671" t="s">
        <v>6</v>
      </c>
      <c r="D39" s="1672" t="s">
        <v>999</v>
      </c>
      <c r="E39" s="1585">
        <v>1000</v>
      </c>
      <c r="F39" s="1586">
        <f>SUM(F40:F41)</f>
        <v>1000</v>
      </c>
      <c r="G39" s="1673"/>
      <c r="H39" s="1060"/>
      <c r="J39" s="1566"/>
      <c r="K39" s="1566"/>
      <c r="L39" s="1567"/>
      <c r="M39" s="1272"/>
      <c r="N39" s="1272"/>
      <c r="O39" s="1272"/>
      <c r="P39" s="1272"/>
      <c r="Q39" s="1272"/>
    </row>
    <row r="40" spans="1:17" ht="12.75" customHeight="1" x14ac:dyDescent="0.2">
      <c r="A40" s="377">
        <v>1110</v>
      </c>
      <c r="B40" s="925" t="s">
        <v>179</v>
      </c>
      <c r="C40" s="926" t="s">
        <v>1000</v>
      </c>
      <c r="D40" s="1665" t="s">
        <v>1001</v>
      </c>
      <c r="E40" s="381"/>
      <c r="F40" s="382">
        <v>1000</v>
      </c>
      <c r="G40" s="1419"/>
      <c r="H40" s="1060"/>
      <c r="J40" s="1566"/>
      <c r="K40" s="1566"/>
      <c r="L40" s="1566"/>
      <c r="M40" s="1272"/>
      <c r="N40" s="1272"/>
      <c r="O40" s="1272"/>
      <c r="P40" s="1272"/>
      <c r="Q40" s="1272"/>
    </row>
    <row r="41" spans="1:17" ht="12.75" customHeight="1" x14ac:dyDescent="0.2">
      <c r="A41" s="377">
        <v>40</v>
      </c>
      <c r="B41" s="925" t="s">
        <v>179</v>
      </c>
      <c r="C41" s="926" t="s">
        <v>1002</v>
      </c>
      <c r="D41" s="1665" t="s">
        <v>1003</v>
      </c>
      <c r="E41" s="381"/>
      <c r="F41" s="382">
        <v>0</v>
      </c>
      <c r="G41" s="1419"/>
      <c r="H41" s="1060"/>
      <c r="J41" s="1566"/>
      <c r="K41" s="1566"/>
      <c r="L41" s="1566"/>
      <c r="M41" s="1272"/>
      <c r="N41" s="1272"/>
      <c r="O41" s="1272"/>
      <c r="P41" s="1272"/>
      <c r="Q41" s="1272"/>
    </row>
    <row r="42" spans="1:17" ht="12.75" customHeight="1" x14ac:dyDescent="0.2">
      <c r="A42" s="1113">
        <f>SUM(A43:A45)</f>
        <v>400</v>
      </c>
      <c r="B42" s="1674" t="s">
        <v>170</v>
      </c>
      <c r="C42" s="960" t="s">
        <v>6</v>
      </c>
      <c r="D42" s="1675" t="s">
        <v>1004</v>
      </c>
      <c r="E42" s="962">
        <f>340</f>
        <v>340</v>
      </c>
      <c r="F42" s="1126">
        <f>SUM(F43:F46)</f>
        <v>340</v>
      </c>
      <c r="G42" s="1419"/>
      <c r="H42" s="1060"/>
      <c r="J42" s="1566"/>
      <c r="K42" s="1566"/>
      <c r="L42" s="1566"/>
      <c r="M42" s="1272"/>
      <c r="N42" s="1272"/>
      <c r="O42" s="1272"/>
      <c r="P42" s="1272"/>
      <c r="Q42" s="1272"/>
    </row>
    <row r="43" spans="1:17" ht="12.75" customHeight="1" x14ac:dyDescent="0.2">
      <c r="A43" s="377">
        <v>80</v>
      </c>
      <c r="B43" s="925" t="s">
        <v>179</v>
      </c>
      <c r="C43" s="926" t="s">
        <v>1005</v>
      </c>
      <c r="D43" s="1665" t="s">
        <v>1006</v>
      </c>
      <c r="E43" s="381"/>
      <c r="F43" s="382">
        <v>20</v>
      </c>
      <c r="G43" s="1419"/>
      <c r="H43" s="1060"/>
      <c r="J43" s="1566"/>
      <c r="K43" s="1566"/>
      <c r="L43" s="1566"/>
      <c r="M43" s="1272"/>
      <c r="N43" s="1272"/>
      <c r="O43" s="1272"/>
      <c r="P43" s="1272"/>
      <c r="Q43" s="1272"/>
    </row>
    <row r="44" spans="1:17" ht="12.75" customHeight="1" x14ac:dyDescent="0.2">
      <c r="A44" s="1115">
        <v>20</v>
      </c>
      <c r="B44" s="964" t="s">
        <v>179</v>
      </c>
      <c r="C44" s="1141" t="s">
        <v>1007</v>
      </c>
      <c r="D44" s="1676" t="s">
        <v>1008</v>
      </c>
      <c r="E44" s="977"/>
      <c r="F44" s="1128">
        <v>20</v>
      </c>
      <c r="G44" s="1419"/>
      <c r="H44" s="1060"/>
      <c r="J44" s="1566"/>
      <c r="K44" s="1566"/>
      <c r="L44" s="1566"/>
      <c r="M44" s="1272"/>
      <c r="N44" s="1272"/>
      <c r="O44" s="1272"/>
      <c r="P44" s="1272"/>
      <c r="Q44" s="1272"/>
    </row>
    <row r="45" spans="1:17" ht="12.75" customHeight="1" x14ac:dyDescent="0.2">
      <c r="A45" s="1115">
        <v>300</v>
      </c>
      <c r="B45" s="964" t="s">
        <v>179</v>
      </c>
      <c r="C45" s="1141" t="s">
        <v>1009</v>
      </c>
      <c r="D45" s="1676" t="s">
        <v>1010</v>
      </c>
      <c r="E45" s="977"/>
      <c r="F45" s="1128">
        <v>200</v>
      </c>
      <c r="G45" s="1419"/>
      <c r="H45" s="1060"/>
      <c r="J45" s="1566"/>
      <c r="K45" s="1566"/>
      <c r="L45" s="1566"/>
      <c r="M45" s="1272"/>
      <c r="N45" s="1272"/>
      <c r="O45" s="1272"/>
      <c r="P45" s="1272"/>
      <c r="Q45" s="1272"/>
    </row>
    <row r="46" spans="1:17" ht="22.5" x14ac:dyDescent="0.2">
      <c r="A46" s="1115">
        <v>0</v>
      </c>
      <c r="B46" s="964" t="s">
        <v>179</v>
      </c>
      <c r="C46" s="1141" t="s">
        <v>2314</v>
      </c>
      <c r="D46" s="2995" t="s">
        <v>2240</v>
      </c>
      <c r="E46" s="977"/>
      <c r="F46" s="1128">
        <v>100</v>
      </c>
      <c r="G46" s="1419"/>
      <c r="H46" s="1060"/>
      <c r="J46" s="1566"/>
      <c r="K46" s="1566"/>
      <c r="L46" s="1566"/>
      <c r="M46" s="1272"/>
      <c r="N46" s="1272"/>
      <c r="O46" s="1272"/>
      <c r="P46" s="1272"/>
      <c r="Q46" s="1272"/>
    </row>
    <row r="47" spans="1:17" ht="12.75" customHeight="1" x14ac:dyDescent="0.2">
      <c r="A47" s="1113">
        <f>SUM(A48:A51)</f>
        <v>300</v>
      </c>
      <c r="B47" s="1674" t="s">
        <v>170</v>
      </c>
      <c r="C47" s="960" t="s">
        <v>6</v>
      </c>
      <c r="D47" s="1675" t="s">
        <v>1011</v>
      </c>
      <c r="E47" s="962">
        <v>300</v>
      </c>
      <c r="F47" s="1126">
        <f>SUM(F48:F51)</f>
        <v>300</v>
      </c>
      <c r="G47" s="1419"/>
      <c r="H47" s="1060"/>
      <c r="J47" s="1566"/>
      <c r="K47" s="1566"/>
      <c r="L47" s="1566"/>
      <c r="M47" s="1272"/>
      <c r="N47" s="1272"/>
      <c r="O47" s="1272"/>
      <c r="P47" s="1272"/>
      <c r="Q47" s="1272"/>
    </row>
    <row r="48" spans="1:17" x14ac:dyDescent="0.2">
      <c r="A48" s="377">
        <v>230</v>
      </c>
      <c r="B48" s="925" t="s">
        <v>179</v>
      </c>
      <c r="C48" s="926" t="s">
        <v>1012</v>
      </c>
      <c r="D48" s="1665" t="s">
        <v>1013</v>
      </c>
      <c r="E48" s="381"/>
      <c r="F48" s="382">
        <v>210</v>
      </c>
      <c r="G48" s="1419"/>
      <c r="H48" s="1060"/>
      <c r="J48" s="1566"/>
      <c r="K48" s="1566"/>
      <c r="L48" s="1566"/>
      <c r="M48" s="1272"/>
      <c r="N48" s="1272"/>
      <c r="O48" s="1272"/>
      <c r="P48" s="1272"/>
      <c r="Q48" s="1272"/>
    </row>
    <row r="49" spans="1:17" x14ac:dyDescent="0.2">
      <c r="A49" s="377">
        <v>50</v>
      </c>
      <c r="B49" s="925" t="s">
        <v>179</v>
      </c>
      <c r="C49" s="926" t="s">
        <v>1014</v>
      </c>
      <c r="D49" s="1665" t="s">
        <v>1015</v>
      </c>
      <c r="E49" s="381"/>
      <c r="F49" s="382">
        <v>70</v>
      </c>
      <c r="G49" s="1419"/>
      <c r="H49" s="1060"/>
      <c r="J49" s="1566"/>
      <c r="K49" s="1566"/>
      <c r="L49" s="1566"/>
      <c r="M49" s="1272"/>
      <c r="N49" s="1272"/>
      <c r="O49" s="1272"/>
      <c r="P49" s="1272"/>
      <c r="Q49" s="1272"/>
    </row>
    <row r="50" spans="1:17" x14ac:dyDescent="0.2">
      <c r="A50" s="377">
        <v>10</v>
      </c>
      <c r="B50" s="925" t="s">
        <v>179</v>
      </c>
      <c r="C50" s="926" t="s">
        <v>1016</v>
      </c>
      <c r="D50" s="1665" t="s">
        <v>1017</v>
      </c>
      <c r="E50" s="381"/>
      <c r="F50" s="382">
        <v>10</v>
      </c>
      <c r="G50" s="1419"/>
      <c r="H50" s="1060"/>
      <c r="J50" s="1566"/>
      <c r="K50" s="1566"/>
      <c r="L50" s="1566"/>
      <c r="M50" s="1272"/>
      <c r="N50" s="1272"/>
      <c r="O50" s="1272"/>
      <c r="P50" s="1272"/>
      <c r="Q50" s="1272"/>
    </row>
    <row r="51" spans="1:17" x14ac:dyDescent="0.2">
      <c r="A51" s="377">
        <v>10</v>
      </c>
      <c r="B51" s="925" t="s">
        <v>179</v>
      </c>
      <c r="C51" s="926" t="s">
        <v>1018</v>
      </c>
      <c r="D51" s="1665" t="s">
        <v>1019</v>
      </c>
      <c r="E51" s="381"/>
      <c r="F51" s="382">
        <v>10</v>
      </c>
      <c r="G51" s="1419"/>
      <c r="H51" s="1060"/>
      <c r="J51" s="1566"/>
      <c r="K51" s="1566"/>
      <c r="L51" s="1566"/>
      <c r="M51" s="1272"/>
      <c r="N51" s="1272"/>
      <c r="O51" s="1272"/>
      <c r="P51" s="1272"/>
      <c r="Q51" s="1272"/>
    </row>
    <row r="52" spans="1:17" x14ac:dyDescent="0.2">
      <c r="A52" s="1669">
        <f>SUM(A53:A60)</f>
        <v>825</v>
      </c>
      <c r="B52" s="1670" t="s">
        <v>170</v>
      </c>
      <c r="C52" s="1671" t="s">
        <v>6</v>
      </c>
      <c r="D52" s="1672" t="s">
        <v>1020</v>
      </c>
      <c r="E52" s="1585">
        <v>805</v>
      </c>
      <c r="F52" s="1586">
        <f>SUM(F53:F60)</f>
        <v>805</v>
      </c>
      <c r="G52" s="1673"/>
      <c r="H52" s="1060"/>
      <c r="J52" s="1566"/>
      <c r="K52" s="1566"/>
      <c r="L52" s="1566"/>
      <c r="M52" s="1272"/>
      <c r="N52" s="1272"/>
      <c r="O52" s="1272"/>
      <c r="P52" s="1272"/>
      <c r="Q52" s="1272"/>
    </row>
    <row r="53" spans="1:17" x14ac:dyDescent="0.2">
      <c r="A53" s="377">
        <v>345</v>
      </c>
      <c r="B53" s="925" t="s">
        <v>179</v>
      </c>
      <c r="C53" s="926" t="s">
        <v>1021</v>
      </c>
      <c r="D53" s="1665" t="s">
        <v>1022</v>
      </c>
      <c r="E53" s="381"/>
      <c r="F53" s="382">
        <v>125</v>
      </c>
      <c r="G53" s="307"/>
      <c r="H53" s="1060"/>
      <c r="J53" s="1566"/>
      <c r="K53" s="1566"/>
      <c r="L53" s="1566"/>
      <c r="M53" s="1272"/>
      <c r="N53" s="1272"/>
      <c r="O53" s="1272"/>
      <c r="P53" s="1272"/>
      <c r="Q53" s="1272"/>
    </row>
    <row r="54" spans="1:17" x14ac:dyDescent="0.2">
      <c r="A54" s="377">
        <v>30</v>
      </c>
      <c r="B54" s="925" t="s">
        <v>179</v>
      </c>
      <c r="C54" s="926" t="s">
        <v>1023</v>
      </c>
      <c r="D54" s="1677" t="s">
        <v>1024</v>
      </c>
      <c r="E54" s="381"/>
      <c r="F54" s="382">
        <v>30</v>
      </c>
      <c r="G54" s="307"/>
      <c r="H54" s="1060"/>
      <c r="J54" s="1566"/>
      <c r="K54" s="1566"/>
      <c r="L54" s="1566"/>
      <c r="M54" s="1272"/>
      <c r="N54" s="1272"/>
      <c r="O54" s="1272"/>
      <c r="P54" s="1272"/>
      <c r="Q54" s="1272"/>
    </row>
    <row r="55" spans="1:17" x14ac:dyDescent="0.2">
      <c r="A55" s="377">
        <v>30</v>
      </c>
      <c r="B55" s="925" t="s">
        <v>179</v>
      </c>
      <c r="C55" s="926" t="s">
        <v>1025</v>
      </c>
      <c r="D55" s="1665" t="s">
        <v>1008</v>
      </c>
      <c r="E55" s="381"/>
      <c r="F55" s="382">
        <v>30</v>
      </c>
      <c r="G55" s="1419"/>
      <c r="H55" s="1060"/>
      <c r="J55" s="1566"/>
      <c r="K55" s="1566"/>
      <c r="L55" s="1566"/>
      <c r="M55" s="1272"/>
      <c r="N55" s="1272"/>
      <c r="O55" s="1272"/>
      <c r="P55" s="1272"/>
      <c r="Q55" s="1272"/>
    </row>
    <row r="56" spans="1:17" x14ac:dyDescent="0.2">
      <c r="A56" s="377">
        <v>70</v>
      </c>
      <c r="B56" s="925" t="s">
        <v>179</v>
      </c>
      <c r="C56" s="926" t="s">
        <v>1026</v>
      </c>
      <c r="D56" s="1665" t="s">
        <v>1027</v>
      </c>
      <c r="E56" s="381"/>
      <c r="F56" s="382">
        <v>70</v>
      </c>
      <c r="G56" s="1419"/>
      <c r="H56" s="1272"/>
      <c r="J56" s="1566"/>
      <c r="K56" s="1566"/>
      <c r="L56" s="1566"/>
      <c r="M56" s="1272"/>
      <c r="N56" s="1272"/>
      <c r="O56" s="1272"/>
      <c r="P56" s="1272"/>
      <c r="Q56" s="1272"/>
    </row>
    <row r="57" spans="1:17" x14ac:dyDescent="0.2">
      <c r="A57" s="377">
        <v>250</v>
      </c>
      <c r="B57" s="1678" t="s">
        <v>179</v>
      </c>
      <c r="C57" s="1679" t="s">
        <v>1882</v>
      </c>
      <c r="D57" s="1680" t="s">
        <v>1028</v>
      </c>
      <c r="E57" s="381"/>
      <c r="F57" s="382">
        <v>200</v>
      </c>
      <c r="G57" s="1419"/>
      <c r="H57" s="1272"/>
      <c r="J57" s="1566"/>
      <c r="K57" s="1566"/>
      <c r="L57" s="1566"/>
      <c r="M57" s="1272"/>
      <c r="N57" s="1272"/>
      <c r="O57" s="1272"/>
      <c r="P57" s="1272"/>
      <c r="Q57" s="1272"/>
    </row>
    <row r="58" spans="1:17" x14ac:dyDescent="0.2">
      <c r="A58" s="377">
        <v>100</v>
      </c>
      <c r="B58" s="963" t="s">
        <v>179</v>
      </c>
      <c r="C58" s="1119" t="s">
        <v>2244</v>
      </c>
      <c r="D58" s="1589" t="s">
        <v>2245</v>
      </c>
      <c r="E58" s="381"/>
      <c r="F58" s="382">
        <v>100</v>
      </c>
      <c r="G58" s="1681"/>
      <c r="H58" s="1272"/>
      <c r="J58" s="1566"/>
      <c r="K58" s="1566"/>
      <c r="L58" s="1566"/>
      <c r="M58" s="1272"/>
      <c r="N58" s="1272"/>
      <c r="O58" s="1272"/>
      <c r="P58" s="1272"/>
      <c r="Q58" s="1272"/>
    </row>
    <row r="59" spans="1:17" x14ac:dyDescent="0.2">
      <c r="A59" s="1115">
        <v>0</v>
      </c>
      <c r="B59" s="2652" t="s">
        <v>179</v>
      </c>
      <c r="C59" s="2915" t="s">
        <v>2241</v>
      </c>
      <c r="D59" s="1687" t="s">
        <v>1883</v>
      </c>
      <c r="E59" s="977"/>
      <c r="F59" s="1128">
        <v>200</v>
      </c>
      <c r="G59" s="2655"/>
      <c r="H59" s="1272"/>
      <c r="J59" s="1566"/>
      <c r="K59" s="1566"/>
      <c r="L59" s="1566"/>
      <c r="M59" s="1272"/>
      <c r="N59" s="1272"/>
      <c r="O59" s="1272"/>
      <c r="P59" s="1272"/>
      <c r="Q59" s="1272"/>
    </row>
    <row r="60" spans="1:17" x14ac:dyDescent="0.2">
      <c r="A60" s="1115">
        <v>0</v>
      </c>
      <c r="B60" s="2652" t="s">
        <v>179</v>
      </c>
      <c r="C60" s="2915" t="s">
        <v>2315</v>
      </c>
      <c r="D60" s="1687" t="s">
        <v>2316</v>
      </c>
      <c r="E60" s="977"/>
      <c r="F60" s="1128">
        <v>50</v>
      </c>
      <c r="G60" s="2655"/>
      <c r="H60" s="1272"/>
      <c r="J60" s="1566"/>
      <c r="K60" s="1566"/>
      <c r="L60" s="1566"/>
      <c r="M60" s="1272"/>
      <c r="N60" s="1272"/>
      <c r="O60" s="1272"/>
      <c r="P60" s="1272"/>
      <c r="Q60" s="1272"/>
    </row>
    <row r="61" spans="1:17" x14ac:dyDescent="0.2">
      <c r="A61" s="1669">
        <f>SUM(A62:A65)</f>
        <v>230</v>
      </c>
      <c r="B61" s="1682" t="s">
        <v>170</v>
      </c>
      <c r="C61" s="1671" t="s">
        <v>6</v>
      </c>
      <c r="D61" s="1683" t="s">
        <v>1029</v>
      </c>
      <c r="E61" s="1585">
        <v>230</v>
      </c>
      <c r="F61" s="1586">
        <f>SUM(F62:F65)</f>
        <v>230</v>
      </c>
      <c r="G61" s="1505"/>
      <c r="H61" s="1272"/>
      <c r="J61" s="1566"/>
      <c r="K61" s="1566"/>
      <c r="L61" s="1566"/>
      <c r="M61" s="1272"/>
      <c r="N61" s="1272"/>
      <c r="O61" s="1272"/>
      <c r="P61" s="1272"/>
      <c r="Q61" s="1272"/>
    </row>
    <row r="62" spans="1:17" x14ac:dyDescent="0.2">
      <c r="A62" s="377">
        <v>80</v>
      </c>
      <c r="B62" s="378" t="s">
        <v>179</v>
      </c>
      <c r="C62" s="926" t="s">
        <v>1030</v>
      </c>
      <c r="D62" s="1589" t="s">
        <v>1031</v>
      </c>
      <c r="E62" s="381"/>
      <c r="F62" s="382">
        <v>80</v>
      </c>
      <c r="G62" s="1684"/>
      <c r="H62" s="1272"/>
      <c r="J62" s="1566"/>
      <c r="K62" s="1566"/>
      <c r="L62" s="1566"/>
      <c r="M62" s="1272"/>
      <c r="N62" s="1272"/>
      <c r="O62" s="1272"/>
      <c r="P62" s="1272"/>
      <c r="Q62" s="1272"/>
    </row>
    <row r="63" spans="1:17" x14ac:dyDescent="0.2">
      <c r="A63" s="377">
        <v>50</v>
      </c>
      <c r="B63" s="378" t="s">
        <v>179</v>
      </c>
      <c r="C63" s="926" t="s">
        <v>1032</v>
      </c>
      <c r="D63" s="1589" t="s">
        <v>1876</v>
      </c>
      <c r="E63" s="381"/>
      <c r="F63" s="382">
        <v>50</v>
      </c>
      <c r="G63" s="1255"/>
      <c r="H63" s="1060"/>
      <c r="J63" s="1566"/>
      <c r="K63" s="1566"/>
      <c r="L63" s="1566"/>
      <c r="M63" s="1272"/>
      <c r="N63" s="1272"/>
      <c r="O63" s="1272"/>
      <c r="P63" s="1272"/>
      <c r="Q63" s="1272"/>
    </row>
    <row r="64" spans="1:17" x14ac:dyDescent="0.2">
      <c r="A64" s="377">
        <v>70</v>
      </c>
      <c r="B64" s="378" t="s">
        <v>179</v>
      </c>
      <c r="C64" s="926" t="s">
        <v>1033</v>
      </c>
      <c r="D64" s="1589" t="s">
        <v>1034</v>
      </c>
      <c r="E64" s="381"/>
      <c r="F64" s="382">
        <v>70</v>
      </c>
      <c r="G64" s="1255"/>
      <c r="H64" s="1060"/>
      <c r="J64" s="1566"/>
      <c r="K64" s="1566"/>
      <c r="L64" s="1566"/>
      <c r="M64" s="1272"/>
      <c r="N64" s="1272"/>
      <c r="O64" s="1272"/>
      <c r="P64" s="1272"/>
      <c r="Q64" s="1272"/>
    </row>
    <row r="65" spans="1:17" x14ac:dyDescent="0.2">
      <c r="A65" s="377">
        <v>30</v>
      </c>
      <c r="B65" s="378" t="s">
        <v>179</v>
      </c>
      <c r="C65" s="926" t="s">
        <v>1376</v>
      </c>
      <c r="D65" s="1677" t="s">
        <v>1877</v>
      </c>
      <c r="E65" s="381"/>
      <c r="F65" s="382">
        <v>30</v>
      </c>
      <c r="G65" s="1255"/>
      <c r="H65" s="1060"/>
      <c r="J65" s="1566"/>
      <c r="K65" s="1566"/>
      <c r="L65" s="1566"/>
      <c r="M65" s="1272"/>
      <c r="N65" s="1272"/>
      <c r="O65" s="1272"/>
      <c r="P65" s="1272"/>
      <c r="Q65" s="1272"/>
    </row>
    <row r="66" spans="1:17" s="1103" customFormat="1" x14ac:dyDescent="0.2">
      <c r="A66" s="1113">
        <f>SUM(A67:A71)</f>
        <v>1207.5</v>
      </c>
      <c r="B66" s="1587" t="s">
        <v>170</v>
      </c>
      <c r="C66" s="960" t="s">
        <v>6</v>
      </c>
      <c r="D66" s="1584" t="s">
        <v>1035</v>
      </c>
      <c r="E66" s="962">
        <f>1350+100</f>
        <v>1450</v>
      </c>
      <c r="F66" s="1126">
        <f>SUM(F67:F71)</f>
        <v>1450</v>
      </c>
      <c r="G66" s="1255"/>
      <c r="J66" s="1685"/>
      <c r="K66" s="1685"/>
      <c r="L66" s="1685"/>
    </row>
    <row r="67" spans="1:17" s="1103" customFormat="1" x14ac:dyDescent="0.2">
      <c r="A67" s="377">
        <v>200</v>
      </c>
      <c r="B67" s="378" t="s">
        <v>179</v>
      </c>
      <c r="C67" s="926" t="s">
        <v>1036</v>
      </c>
      <c r="D67" s="1589" t="s">
        <v>1037</v>
      </c>
      <c r="E67" s="381"/>
      <c r="F67" s="382">
        <v>100</v>
      </c>
      <c r="G67" s="1255"/>
      <c r="J67" s="1685"/>
      <c r="K67" s="1685"/>
      <c r="L67" s="1685"/>
    </row>
    <row r="68" spans="1:17" s="1103" customFormat="1" x14ac:dyDescent="0.2">
      <c r="A68" s="377">
        <v>90</v>
      </c>
      <c r="B68" s="378" t="s">
        <v>179</v>
      </c>
      <c r="C68" s="926" t="s">
        <v>1038</v>
      </c>
      <c r="D68" s="1589" t="s">
        <v>1039</v>
      </c>
      <c r="E68" s="381"/>
      <c r="F68" s="382">
        <v>100</v>
      </c>
      <c r="G68" s="1255"/>
      <c r="J68" s="1685"/>
      <c r="K68" s="1685"/>
      <c r="L68" s="1685"/>
    </row>
    <row r="69" spans="1:17" s="1103" customFormat="1" x14ac:dyDescent="0.2">
      <c r="A69" s="1115">
        <v>797.5</v>
      </c>
      <c r="B69" s="1686" t="s">
        <v>179</v>
      </c>
      <c r="C69" s="1141" t="s">
        <v>1040</v>
      </c>
      <c r="D69" s="1687" t="s">
        <v>1041</v>
      </c>
      <c r="E69" s="977"/>
      <c r="F69" s="1128">
        <v>1080</v>
      </c>
      <c r="G69" s="1505"/>
      <c r="J69" s="1685"/>
      <c r="K69" s="1685"/>
      <c r="L69" s="1685"/>
    </row>
    <row r="70" spans="1:17" s="1103" customFormat="1" x14ac:dyDescent="0.2">
      <c r="A70" s="377">
        <v>20</v>
      </c>
      <c r="B70" s="378" t="s">
        <v>179</v>
      </c>
      <c r="C70" s="926" t="s">
        <v>1042</v>
      </c>
      <c r="D70" s="1589" t="s">
        <v>1043</v>
      </c>
      <c r="E70" s="381"/>
      <c r="F70" s="382">
        <v>20</v>
      </c>
      <c r="G70" s="1255"/>
      <c r="J70" s="1685"/>
      <c r="K70" s="1685"/>
      <c r="L70" s="1685"/>
    </row>
    <row r="71" spans="1:17" s="1103" customFormat="1" ht="12" thickBot="1" x14ac:dyDescent="0.25">
      <c r="A71" s="2575">
        <v>100</v>
      </c>
      <c r="B71" s="2576" t="s">
        <v>179</v>
      </c>
      <c r="C71" s="1143" t="s">
        <v>1044</v>
      </c>
      <c r="D71" s="2996" t="s">
        <v>1045</v>
      </c>
      <c r="E71" s="2577"/>
      <c r="F71" s="2578">
        <v>150</v>
      </c>
      <c r="G71" s="1508"/>
      <c r="J71" s="1685"/>
      <c r="K71" s="1685"/>
      <c r="L71" s="1685"/>
    </row>
    <row r="72" spans="1:17" s="1103" customFormat="1" x14ac:dyDescent="0.2">
      <c r="A72" s="973"/>
      <c r="B72" s="1001"/>
      <c r="C72" s="1002"/>
      <c r="D72" s="1689"/>
      <c r="E72" s="973"/>
      <c r="F72" s="973"/>
      <c r="G72" s="1271"/>
      <c r="J72" s="1685"/>
      <c r="K72" s="1685"/>
      <c r="L72" s="1685"/>
    </row>
    <row r="73" spans="1:17" s="1103" customFormat="1" x14ac:dyDescent="0.2">
      <c r="A73" s="973"/>
      <c r="B73" s="1001"/>
      <c r="C73" s="1002"/>
      <c r="D73" s="1689"/>
      <c r="E73" s="973"/>
      <c r="F73" s="973"/>
      <c r="G73" s="1271"/>
      <c r="J73" s="1685"/>
      <c r="K73" s="1685"/>
      <c r="L73" s="1685"/>
    </row>
    <row r="74" spans="1:17" ht="18.75" customHeight="1" x14ac:dyDescent="0.2">
      <c r="B74" s="201" t="s">
        <v>990</v>
      </c>
      <c r="C74" s="201"/>
      <c r="D74" s="201"/>
      <c r="E74" s="201"/>
      <c r="F74" s="201"/>
      <c r="G74" s="201"/>
      <c r="H74" s="201"/>
      <c r="I74" s="201"/>
      <c r="J74" s="1566"/>
      <c r="K74" s="1566"/>
      <c r="L74" s="1566"/>
      <c r="M74" s="1272"/>
      <c r="N74" s="1272"/>
      <c r="O74" s="1272"/>
      <c r="P74" s="1272"/>
      <c r="Q74" s="1272"/>
    </row>
    <row r="75" spans="1:17" ht="12" thickBot="1" x14ac:dyDescent="0.25">
      <c r="B75" s="1152"/>
      <c r="C75" s="1152"/>
      <c r="D75" s="1152"/>
      <c r="E75" s="288"/>
      <c r="F75" s="288"/>
      <c r="G75" s="182" t="s">
        <v>110</v>
      </c>
      <c r="H75" s="1233"/>
      <c r="J75" s="1566"/>
      <c r="K75" s="1566"/>
      <c r="L75" s="1566"/>
      <c r="M75" s="1272"/>
      <c r="N75" s="1272"/>
      <c r="O75" s="1272"/>
      <c r="P75" s="1272"/>
      <c r="Q75" s="1272"/>
    </row>
    <row r="76" spans="1:17" ht="11.25" customHeight="1" x14ac:dyDescent="0.2">
      <c r="A76" s="3472" t="s">
        <v>1801</v>
      </c>
      <c r="B76" s="3491" t="s">
        <v>318</v>
      </c>
      <c r="C76" s="3484" t="s">
        <v>991</v>
      </c>
      <c r="D76" s="3466" t="s">
        <v>200</v>
      </c>
      <c r="E76" s="3549" t="s">
        <v>1804</v>
      </c>
      <c r="F76" s="3468" t="s">
        <v>1800</v>
      </c>
      <c r="G76" s="3489" t="s">
        <v>167</v>
      </c>
      <c r="H76" s="1060"/>
      <c r="I76" s="1272"/>
      <c r="J76" s="1566"/>
      <c r="K76" s="1566"/>
      <c r="L76" s="1566"/>
      <c r="M76" s="1272"/>
      <c r="N76" s="1272"/>
      <c r="O76" s="1272"/>
      <c r="P76" s="1272"/>
      <c r="Q76" s="1272"/>
    </row>
    <row r="77" spans="1:17" ht="20.25" customHeight="1" thickBot="1" x14ac:dyDescent="0.25">
      <c r="A77" s="3473"/>
      <c r="B77" s="3492"/>
      <c r="C77" s="3493"/>
      <c r="D77" s="3467"/>
      <c r="E77" s="3550"/>
      <c r="F77" s="3507"/>
      <c r="G77" s="3490"/>
      <c r="H77" s="1060"/>
      <c r="J77" s="1566"/>
      <c r="K77" s="1566"/>
      <c r="L77" s="1566"/>
      <c r="M77" s="1272"/>
      <c r="N77" s="1272"/>
      <c r="O77" s="1272"/>
      <c r="P77" s="1272"/>
      <c r="Q77" s="1272"/>
    </row>
    <row r="78" spans="1:17" s="1388" customFormat="1" ht="15" customHeight="1" thickBot="1" x14ac:dyDescent="0.3">
      <c r="A78" s="349" t="s">
        <v>247</v>
      </c>
      <c r="B78" s="230" t="s">
        <v>2</v>
      </c>
      <c r="C78" s="583" t="s">
        <v>168</v>
      </c>
      <c r="D78" s="393" t="s">
        <v>169</v>
      </c>
      <c r="E78" s="186" t="s">
        <v>247</v>
      </c>
      <c r="F78" s="350" t="s">
        <v>247</v>
      </c>
      <c r="G78" s="1274" t="s">
        <v>6</v>
      </c>
      <c r="J78" s="1690"/>
      <c r="K78" s="1690"/>
      <c r="L78" s="1690"/>
    </row>
    <row r="79" spans="1:17" ht="12.75" customHeight="1" x14ac:dyDescent="0.2">
      <c r="A79" s="1524">
        <f>SUM(A80:A81)</f>
        <v>150</v>
      </c>
      <c r="B79" s="2324" t="s">
        <v>605</v>
      </c>
      <c r="C79" s="1526" t="s">
        <v>6</v>
      </c>
      <c r="D79" s="1706" t="s">
        <v>1046</v>
      </c>
      <c r="E79" s="1663">
        <v>150</v>
      </c>
      <c r="F79" s="1529">
        <f>SUM(F80:F81)</f>
        <v>150</v>
      </c>
      <c r="G79" s="374"/>
      <c r="H79" s="1060"/>
      <c r="J79" s="201"/>
      <c r="K79" s="1272"/>
      <c r="L79" s="1272"/>
      <c r="M79" s="1272"/>
      <c r="N79" s="1272"/>
      <c r="O79" s="1272"/>
      <c r="P79" s="1272"/>
      <c r="Q79" s="1272"/>
    </row>
    <row r="80" spans="1:17" ht="12.75" customHeight="1" x14ac:dyDescent="0.2">
      <c r="A80" s="1115">
        <v>75</v>
      </c>
      <c r="B80" s="1686" t="s">
        <v>179</v>
      </c>
      <c r="C80" s="1141" t="s">
        <v>1047</v>
      </c>
      <c r="D80" s="1687" t="s">
        <v>1048</v>
      </c>
      <c r="E80" s="977"/>
      <c r="F80" s="1128">
        <v>75</v>
      </c>
      <c r="G80" s="1255"/>
      <c r="H80" s="1060"/>
      <c r="J80" s="1272"/>
      <c r="K80" s="1272"/>
      <c r="L80" s="1272"/>
      <c r="M80" s="1272"/>
      <c r="N80" s="1272"/>
      <c r="O80" s="1272"/>
      <c r="P80" s="1272"/>
      <c r="Q80" s="1272"/>
    </row>
    <row r="81" spans="1:17" ht="12.75" customHeight="1" x14ac:dyDescent="0.2">
      <c r="A81" s="1115">
        <v>75</v>
      </c>
      <c r="B81" s="1686" t="s">
        <v>179</v>
      </c>
      <c r="C81" s="1141" t="s">
        <v>1049</v>
      </c>
      <c r="D81" s="1677" t="s">
        <v>1050</v>
      </c>
      <c r="E81" s="977"/>
      <c r="F81" s="1128">
        <v>75</v>
      </c>
      <c r="G81" s="1505"/>
      <c r="H81" s="1060"/>
      <c r="J81" s="1272"/>
      <c r="P81" s="1272"/>
      <c r="Q81" s="1272"/>
    </row>
    <row r="82" spans="1:17" ht="12.75" customHeight="1" x14ac:dyDescent="0.2">
      <c r="A82" s="1669">
        <f>SUM(A83:A84)</f>
        <v>1721.2</v>
      </c>
      <c r="B82" s="1682" t="s">
        <v>170</v>
      </c>
      <c r="C82" s="1671" t="s">
        <v>6</v>
      </c>
      <c r="D82" s="1683" t="s">
        <v>341</v>
      </c>
      <c r="E82" s="1585">
        <f>145.2+55+121+1400</f>
        <v>1721.2</v>
      </c>
      <c r="F82" s="1586">
        <f>SUM(F83:F84)</f>
        <v>1721.2</v>
      </c>
      <c r="G82" s="386"/>
      <c r="H82" s="1060"/>
      <c r="J82" s="1272"/>
      <c r="P82" s="1272"/>
      <c r="Q82" s="1272"/>
    </row>
    <row r="83" spans="1:17" ht="12.75" customHeight="1" x14ac:dyDescent="0.2">
      <c r="A83" s="377">
        <v>1401.2</v>
      </c>
      <c r="B83" s="378" t="s">
        <v>179</v>
      </c>
      <c r="C83" s="926" t="s">
        <v>1051</v>
      </c>
      <c r="D83" s="1589" t="s">
        <v>1052</v>
      </c>
      <c r="E83" s="381"/>
      <c r="F83" s="382">
        <v>1401.2</v>
      </c>
      <c r="G83" s="1255"/>
      <c r="H83" s="1060"/>
      <c r="J83" s="1272"/>
      <c r="P83" s="1272"/>
      <c r="Q83" s="1272"/>
    </row>
    <row r="84" spans="1:17" ht="12.75" customHeight="1" x14ac:dyDescent="0.2">
      <c r="A84" s="1115">
        <v>320</v>
      </c>
      <c r="B84" s="2652" t="s">
        <v>179</v>
      </c>
      <c r="C84" s="1141" t="s">
        <v>1878</v>
      </c>
      <c r="D84" s="1687" t="s">
        <v>1879</v>
      </c>
      <c r="E84" s="977"/>
      <c r="F84" s="1128">
        <v>320</v>
      </c>
      <c r="G84" s="1505"/>
      <c r="H84" s="1060"/>
      <c r="J84" s="1272"/>
      <c r="P84" s="1272"/>
      <c r="Q84" s="1272"/>
    </row>
    <row r="85" spans="1:17" ht="14.45" customHeight="1" x14ac:dyDescent="0.2">
      <c r="A85" s="1539">
        <f>SUM(A86:A90)</f>
        <v>450</v>
      </c>
      <c r="B85" s="1691" t="s">
        <v>170</v>
      </c>
      <c r="C85" s="1541" t="s">
        <v>6</v>
      </c>
      <c r="D85" s="1692" t="s">
        <v>603</v>
      </c>
      <c r="E85" s="1693">
        <f>SUM(E86:E90)</f>
        <v>570</v>
      </c>
      <c r="F85" s="1544">
        <f>SUM(F86:F90)</f>
        <v>570</v>
      </c>
      <c r="G85" s="1505"/>
      <c r="H85" s="1060"/>
      <c r="J85" s="1272"/>
      <c r="P85" s="1272"/>
      <c r="Q85" s="1272"/>
    </row>
    <row r="86" spans="1:17" ht="22.5" x14ac:dyDescent="0.2">
      <c r="A86" s="1545">
        <v>80</v>
      </c>
      <c r="B86" s="1696" t="s">
        <v>179</v>
      </c>
      <c r="C86" s="540" t="s">
        <v>1053</v>
      </c>
      <c r="D86" s="1694" t="s">
        <v>1054</v>
      </c>
      <c r="E86" s="1695">
        <v>100</v>
      </c>
      <c r="F86" s="1482">
        <v>100</v>
      </c>
      <c r="G86" s="1255"/>
      <c r="H86" s="1060"/>
      <c r="J86" s="1272"/>
      <c r="P86" s="1272"/>
      <c r="Q86" s="1272"/>
    </row>
    <row r="87" spans="1:17" x14ac:dyDescent="0.2">
      <c r="A87" s="1697">
        <v>50</v>
      </c>
      <c r="B87" s="1698" t="s">
        <v>179</v>
      </c>
      <c r="C87" s="540" t="s">
        <v>1055</v>
      </c>
      <c r="D87" s="1699" t="s">
        <v>1056</v>
      </c>
      <c r="E87" s="1700">
        <v>50</v>
      </c>
      <c r="F87" s="1701">
        <v>50</v>
      </c>
      <c r="G87" s="1506"/>
      <c r="H87" s="1060"/>
      <c r="J87" s="1272"/>
      <c r="P87" s="1272"/>
      <c r="Q87" s="1272"/>
    </row>
    <row r="88" spans="1:17" x14ac:dyDescent="0.2">
      <c r="A88" s="1545">
        <v>180</v>
      </c>
      <c r="B88" s="1696" t="s">
        <v>179</v>
      </c>
      <c r="C88" s="540" t="s">
        <v>1057</v>
      </c>
      <c r="D88" s="1694" t="s">
        <v>772</v>
      </c>
      <c r="E88" s="1695">
        <v>180</v>
      </c>
      <c r="F88" s="1482">
        <v>180</v>
      </c>
      <c r="G88" s="1255"/>
      <c r="H88" s="1060"/>
      <c r="J88" s="1272"/>
      <c r="P88" s="1272"/>
      <c r="Q88" s="1272"/>
    </row>
    <row r="89" spans="1:17" ht="22.5" x14ac:dyDescent="0.2">
      <c r="A89" s="1545">
        <v>140</v>
      </c>
      <c r="B89" s="1696" t="s">
        <v>179</v>
      </c>
      <c r="C89" s="2654" t="s">
        <v>1058</v>
      </c>
      <c r="D89" s="1694" t="s">
        <v>773</v>
      </c>
      <c r="E89" s="1695">
        <v>140</v>
      </c>
      <c r="F89" s="1482">
        <v>140</v>
      </c>
      <c r="G89" s="1255"/>
      <c r="H89" s="1060"/>
      <c r="J89" s="1272"/>
      <c r="P89" s="1272"/>
      <c r="Q89" s="1272"/>
    </row>
    <row r="90" spans="1:17" ht="23.25" thickBot="1" x14ac:dyDescent="0.25">
      <c r="A90" s="1797">
        <v>0</v>
      </c>
      <c r="B90" s="2653" t="s">
        <v>179</v>
      </c>
      <c r="C90" s="2997" t="s">
        <v>2317</v>
      </c>
      <c r="D90" s="2998" t="s">
        <v>1881</v>
      </c>
      <c r="E90" s="1799">
        <v>100</v>
      </c>
      <c r="F90" s="1486">
        <v>100</v>
      </c>
      <c r="G90" s="2579"/>
      <c r="J90" s="1272"/>
      <c r="P90" s="1272"/>
      <c r="Q90" s="1272"/>
    </row>
    <row r="91" spans="1:17" ht="12" customHeight="1" x14ac:dyDescent="0.2">
      <c r="C91" s="1326"/>
      <c r="D91" s="1326"/>
      <c r="E91" s="1326"/>
      <c r="F91" s="1326"/>
      <c r="G91" s="1326"/>
      <c r="J91" s="1272"/>
      <c r="P91" s="1272"/>
      <c r="Q91" s="1272"/>
    </row>
    <row r="92" spans="1:17" ht="12" customHeight="1" x14ac:dyDescent="0.2">
      <c r="C92" s="1326"/>
      <c r="D92" s="1326"/>
      <c r="E92" s="1326"/>
      <c r="F92" s="1326"/>
      <c r="G92" s="1326"/>
      <c r="J92" s="1272"/>
      <c r="P92" s="1272"/>
      <c r="Q92" s="1272"/>
    </row>
    <row r="93" spans="1:17" ht="25.5" customHeight="1" x14ac:dyDescent="0.2">
      <c r="B93" s="201" t="s">
        <v>1819</v>
      </c>
      <c r="C93" s="201"/>
      <c r="D93" s="201"/>
      <c r="E93" s="201"/>
      <c r="F93" s="201"/>
      <c r="G93" s="201"/>
      <c r="H93" s="1661"/>
      <c r="J93" s="1272"/>
      <c r="P93" s="1272"/>
      <c r="Q93" s="1272"/>
    </row>
    <row r="94" spans="1:17" ht="12" thickBot="1" x14ac:dyDescent="0.25">
      <c r="B94" s="1152"/>
      <c r="C94" s="1152"/>
      <c r="D94" s="1152"/>
      <c r="E94" s="288"/>
      <c r="F94" s="288"/>
      <c r="G94" s="182" t="s">
        <v>110</v>
      </c>
      <c r="H94" s="1233"/>
      <c r="J94" s="1272"/>
      <c r="P94" s="1272"/>
      <c r="Q94" s="1272"/>
    </row>
    <row r="95" spans="1:17" ht="11.25" customHeight="1" x14ac:dyDescent="0.2">
      <c r="A95" s="3472" t="s">
        <v>1801</v>
      </c>
      <c r="B95" s="3482" t="s">
        <v>318</v>
      </c>
      <c r="C95" s="3484" t="s">
        <v>1820</v>
      </c>
      <c r="D95" s="3466" t="s">
        <v>1810</v>
      </c>
      <c r="E95" s="3549" t="s">
        <v>1804</v>
      </c>
      <c r="F95" s="3468" t="s">
        <v>1800</v>
      </c>
      <c r="G95" s="3470" t="s">
        <v>167</v>
      </c>
      <c r="H95" s="1060"/>
      <c r="J95" s="1272"/>
      <c r="P95" s="1272"/>
      <c r="Q95" s="1272"/>
    </row>
    <row r="96" spans="1:17" ht="12" thickBot="1" x14ac:dyDescent="0.25">
      <c r="A96" s="3473"/>
      <c r="B96" s="3498"/>
      <c r="C96" s="3493"/>
      <c r="D96" s="3467"/>
      <c r="E96" s="3550"/>
      <c r="F96" s="3507"/>
      <c r="G96" s="3471"/>
      <c r="H96" s="1060"/>
      <c r="J96" s="1272"/>
      <c r="P96" s="1272"/>
      <c r="Q96" s="1272"/>
    </row>
    <row r="97" spans="1:17" s="1084" customFormat="1" ht="14.25" customHeight="1" thickBot="1" x14ac:dyDescent="0.3">
      <c r="A97" s="186">
        <f>A98</f>
        <v>100</v>
      </c>
      <c r="B97" s="184" t="s">
        <v>2</v>
      </c>
      <c r="C97" s="583" t="s">
        <v>168</v>
      </c>
      <c r="D97" s="393" t="s">
        <v>169</v>
      </c>
      <c r="E97" s="231">
        <f>E98</f>
        <v>250</v>
      </c>
      <c r="F97" s="231">
        <v>250</v>
      </c>
      <c r="G97" s="1167" t="s">
        <v>6</v>
      </c>
      <c r="H97" s="1187"/>
      <c r="I97" s="1704"/>
      <c r="J97" s="1187"/>
      <c r="P97" s="1187"/>
      <c r="Q97" s="1187"/>
    </row>
    <row r="98" spans="1:17" s="1084" customFormat="1" ht="12" customHeight="1" x14ac:dyDescent="0.25">
      <c r="A98" s="1524">
        <f>SUM(A99:A100)</f>
        <v>100</v>
      </c>
      <c r="B98" s="1705" t="s">
        <v>6</v>
      </c>
      <c r="C98" s="1526" t="s">
        <v>6</v>
      </c>
      <c r="D98" s="1706" t="s">
        <v>999</v>
      </c>
      <c r="E98" s="1663">
        <f>SUM(E99:E100)</f>
        <v>250</v>
      </c>
      <c r="F98" s="1529">
        <f>SUM(F99:F100)</f>
        <v>250</v>
      </c>
      <c r="G98" s="1319"/>
      <c r="H98" s="1187"/>
      <c r="I98" s="1187"/>
      <c r="J98" s="1187"/>
      <c r="P98" s="1187"/>
      <c r="Q98" s="1187"/>
    </row>
    <row r="99" spans="1:17" s="1084" customFormat="1" ht="12" customHeight="1" x14ac:dyDescent="0.25">
      <c r="A99" s="377">
        <v>100</v>
      </c>
      <c r="B99" s="925" t="s">
        <v>2</v>
      </c>
      <c r="C99" s="926" t="s">
        <v>1065</v>
      </c>
      <c r="D99" s="1589" t="s">
        <v>1066</v>
      </c>
      <c r="E99" s="381">
        <v>100</v>
      </c>
      <c r="F99" s="382">
        <v>100</v>
      </c>
      <c r="G99" s="1450"/>
      <c r="H99" s="1187"/>
      <c r="I99" s="1187"/>
      <c r="J99" s="1187"/>
      <c r="P99" s="1187"/>
      <c r="Q99" s="1187"/>
    </row>
    <row r="100" spans="1:17" ht="12" customHeight="1" thickBot="1" x14ac:dyDescent="0.25">
      <c r="A100" s="2575">
        <v>0</v>
      </c>
      <c r="B100" s="1146" t="s">
        <v>2</v>
      </c>
      <c r="C100" s="1143" t="s">
        <v>2318</v>
      </c>
      <c r="D100" s="2996" t="s">
        <v>1880</v>
      </c>
      <c r="E100" s="2577">
        <v>150</v>
      </c>
      <c r="F100" s="2578">
        <v>150</v>
      </c>
      <c r="G100" s="1487"/>
      <c r="J100" s="1272"/>
      <c r="P100" s="1272"/>
      <c r="Q100" s="1272"/>
    </row>
    <row r="101" spans="1:17" ht="12" customHeight="1" x14ac:dyDescent="0.2">
      <c r="C101" s="1326"/>
      <c r="D101" s="1326"/>
      <c r="E101" s="1326"/>
      <c r="F101" s="1326"/>
      <c r="G101" s="1326"/>
      <c r="J101" s="1272"/>
      <c r="P101" s="1272"/>
      <c r="Q101" s="1272"/>
    </row>
    <row r="102" spans="1:17" ht="12" customHeight="1" x14ac:dyDescent="0.2">
      <c r="C102" s="1326"/>
      <c r="D102" s="1326"/>
      <c r="E102" s="1326"/>
      <c r="F102" s="1326"/>
      <c r="G102" s="1326"/>
      <c r="J102" s="1272"/>
      <c r="P102" s="1272"/>
      <c r="Q102" s="1272"/>
    </row>
    <row r="103" spans="1:17" ht="25.5" customHeight="1" x14ac:dyDescent="0.2">
      <c r="B103" s="201" t="s">
        <v>1059</v>
      </c>
      <c r="C103" s="201"/>
      <c r="D103" s="201"/>
      <c r="E103" s="201"/>
      <c r="F103" s="201"/>
      <c r="G103" s="201"/>
      <c r="H103" s="1661"/>
      <c r="J103" s="1272"/>
      <c r="P103" s="1272"/>
      <c r="Q103" s="1272"/>
    </row>
    <row r="104" spans="1:17" ht="12" thickBot="1" x14ac:dyDescent="0.25">
      <c r="B104" s="1152"/>
      <c r="C104" s="1152"/>
      <c r="D104" s="1152"/>
      <c r="E104" s="288"/>
      <c r="F104" s="288"/>
      <c r="G104" s="182" t="s">
        <v>110</v>
      </c>
      <c r="H104" s="1233"/>
      <c r="J104" s="1272"/>
      <c r="P104" s="1272"/>
      <c r="Q104" s="1272"/>
    </row>
    <row r="105" spans="1:17" ht="11.25" customHeight="1" x14ac:dyDescent="0.2">
      <c r="A105" s="3472" t="s">
        <v>1801</v>
      </c>
      <c r="B105" s="3482" t="s">
        <v>318</v>
      </c>
      <c r="C105" s="3484" t="s">
        <v>1060</v>
      </c>
      <c r="D105" s="3466" t="s">
        <v>292</v>
      </c>
      <c r="E105" s="3549" t="s">
        <v>1804</v>
      </c>
      <c r="F105" s="3468" t="s">
        <v>1800</v>
      </c>
      <c r="G105" s="3470" t="s">
        <v>167</v>
      </c>
      <c r="H105" s="1060"/>
      <c r="J105" s="1272"/>
      <c r="P105" s="1272"/>
      <c r="Q105" s="1272"/>
    </row>
    <row r="106" spans="1:17" ht="12" thickBot="1" x14ac:dyDescent="0.25">
      <c r="A106" s="3473"/>
      <c r="B106" s="3498"/>
      <c r="C106" s="3493"/>
      <c r="D106" s="3467"/>
      <c r="E106" s="3550"/>
      <c r="F106" s="3507"/>
      <c r="G106" s="3471"/>
      <c r="H106" s="1060"/>
      <c r="J106" s="1272"/>
      <c r="P106" s="1272"/>
      <c r="Q106" s="1272"/>
    </row>
    <row r="107" spans="1:17" s="1084" customFormat="1" ht="14.25" customHeight="1" thickBot="1" x14ac:dyDescent="0.3">
      <c r="A107" s="186">
        <f>A108+A113+A124+A120+A127</f>
        <v>5864.65</v>
      </c>
      <c r="B107" s="184" t="s">
        <v>2</v>
      </c>
      <c r="C107" s="583" t="s">
        <v>168</v>
      </c>
      <c r="D107" s="393" t="s">
        <v>169</v>
      </c>
      <c r="E107" s="231">
        <f>E108+E113+E124+E120+E127</f>
        <v>7153.73</v>
      </c>
      <c r="F107" s="231">
        <v>7153.73</v>
      </c>
      <c r="G107" s="1167" t="s">
        <v>6</v>
      </c>
      <c r="H107" s="1187"/>
      <c r="I107" s="1704"/>
      <c r="J107" s="1187"/>
      <c r="P107" s="1187"/>
      <c r="Q107" s="1187"/>
    </row>
    <row r="108" spans="1:17" s="1084" customFormat="1" ht="12" customHeight="1" x14ac:dyDescent="0.25">
      <c r="A108" s="1524">
        <f>SUM(A109:A111)</f>
        <v>1456</v>
      </c>
      <c r="B108" s="1705" t="s">
        <v>6</v>
      </c>
      <c r="C108" s="1526" t="s">
        <v>6</v>
      </c>
      <c r="D108" s="1706" t="s">
        <v>999</v>
      </c>
      <c r="E108" s="1663">
        <f>SUM(E109:E111)</f>
        <v>1456</v>
      </c>
      <c r="F108" s="1529">
        <f>SUM(F109:F112)</f>
        <v>1456</v>
      </c>
      <c r="G108" s="1319"/>
      <c r="H108" s="1187"/>
      <c r="I108" s="1187"/>
      <c r="J108" s="1187"/>
      <c r="P108" s="1187"/>
      <c r="Q108" s="1187"/>
    </row>
    <row r="109" spans="1:17" s="1084" customFormat="1" ht="12" customHeight="1" x14ac:dyDescent="0.25">
      <c r="A109" s="377">
        <v>325</v>
      </c>
      <c r="B109" s="925" t="s">
        <v>2</v>
      </c>
      <c r="C109" s="926" t="s">
        <v>1061</v>
      </c>
      <c r="D109" s="1589" t="s">
        <v>1062</v>
      </c>
      <c r="E109" s="381">
        <v>325</v>
      </c>
      <c r="F109" s="382">
        <v>325</v>
      </c>
      <c r="G109" s="1450"/>
      <c r="H109" s="1187"/>
      <c r="I109" s="1187"/>
      <c r="J109" s="1187"/>
      <c r="P109" s="1187"/>
      <c r="Q109" s="1187"/>
    </row>
    <row r="110" spans="1:17" s="1084" customFormat="1" ht="12" customHeight="1" x14ac:dyDescent="0.25">
      <c r="A110" s="377">
        <v>300</v>
      </c>
      <c r="B110" s="925" t="s">
        <v>2</v>
      </c>
      <c r="C110" s="926" t="s">
        <v>1063</v>
      </c>
      <c r="D110" s="1589" t="s">
        <v>1064</v>
      </c>
      <c r="E110" s="381">
        <v>300</v>
      </c>
      <c r="F110" s="382">
        <v>300</v>
      </c>
      <c r="G110" s="385"/>
      <c r="H110" s="1187"/>
      <c r="I110" s="1187"/>
      <c r="J110" s="1187"/>
      <c r="P110" s="1187"/>
      <c r="Q110" s="1187"/>
    </row>
    <row r="111" spans="1:17" s="1084" customFormat="1" ht="12" customHeight="1" x14ac:dyDescent="0.25">
      <c r="A111" s="1708">
        <v>831</v>
      </c>
      <c r="B111" s="964" t="s">
        <v>2</v>
      </c>
      <c r="C111" s="1141" t="s">
        <v>1067</v>
      </c>
      <c r="D111" s="1709" t="s">
        <v>1068</v>
      </c>
      <c r="E111" s="1710">
        <v>831</v>
      </c>
      <c r="F111" s="1128">
        <v>0</v>
      </c>
      <c r="G111" s="388"/>
      <c r="H111" s="1187"/>
      <c r="I111" s="1187"/>
      <c r="J111" s="1187"/>
      <c r="K111" s="1707"/>
      <c r="L111" s="2340"/>
      <c r="M111" s="1707"/>
      <c r="N111" s="1187"/>
      <c r="O111" s="1187"/>
      <c r="P111" s="1187"/>
      <c r="Q111" s="1187"/>
    </row>
    <row r="112" spans="1:17" s="1084" customFormat="1" ht="12" customHeight="1" x14ac:dyDescent="0.25">
      <c r="A112" s="1708">
        <v>0</v>
      </c>
      <c r="B112" s="964" t="s">
        <v>2</v>
      </c>
      <c r="C112" s="1141" t="s">
        <v>2319</v>
      </c>
      <c r="D112" s="1709" t="s">
        <v>2320</v>
      </c>
      <c r="E112" s="1710">
        <v>0</v>
      </c>
      <c r="F112" s="1128">
        <v>831</v>
      </c>
      <c r="G112" s="388"/>
      <c r="H112" s="1187"/>
      <c r="I112" s="1187"/>
      <c r="J112" s="1187"/>
      <c r="K112" s="1707"/>
      <c r="L112" s="2340"/>
      <c r="M112" s="1707"/>
      <c r="N112" s="1187"/>
      <c r="O112" s="1187"/>
      <c r="P112" s="1187"/>
      <c r="Q112" s="1187"/>
    </row>
    <row r="113" spans="1:19" s="1084" customFormat="1" ht="12" customHeight="1" x14ac:dyDescent="0.25">
      <c r="A113" s="1669">
        <f>SUM(A114:A119)</f>
        <v>354</v>
      </c>
      <c r="B113" s="1670" t="s">
        <v>6</v>
      </c>
      <c r="C113" s="1671" t="s">
        <v>6</v>
      </c>
      <c r="D113" s="1683" t="s">
        <v>992</v>
      </c>
      <c r="E113" s="1585">
        <f>SUM(E114:E119)</f>
        <v>3254</v>
      </c>
      <c r="F113" s="1586">
        <f>SUM(F114:F119)</f>
        <v>3254</v>
      </c>
      <c r="G113" s="1711"/>
      <c r="H113" s="1187"/>
      <c r="I113" s="1187"/>
      <c r="J113" s="1187"/>
      <c r="K113" s="1707"/>
      <c r="L113" s="2340"/>
      <c r="M113" s="1707"/>
      <c r="N113" s="1187"/>
      <c r="O113" s="1187"/>
      <c r="P113" s="1187"/>
      <c r="Q113" s="1187"/>
    </row>
    <row r="114" spans="1:19" s="1084" customFormat="1" ht="22.5" x14ac:dyDescent="0.25">
      <c r="A114" s="377">
        <v>104</v>
      </c>
      <c r="B114" s="925" t="s">
        <v>2</v>
      </c>
      <c r="C114" s="926" t="s">
        <v>1069</v>
      </c>
      <c r="D114" s="1712" t="s">
        <v>1070</v>
      </c>
      <c r="E114" s="381">
        <v>104</v>
      </c>
      <c r="F114" s="382">
        <v>104</v>
      </c>
      <c r="G114" s="385"/>
      <c r="H114" s="1187"/>
      <c r="I114" s="1187"/>
      <c r="J114" s="1187"/>
      <c r="K114" s="1707"/>
      <c r="L114" s="2340"/>
      <c r="M114" s="1707"/>
      <c r="N114" s="1187"/>
      <c r="O114" s="1187"/>
      <c r="P114" s="1187"/>
      <c r="Q114" s="1187"/>
    </row>
    <row r="115" spans="1:19" s="1084" customFormat="1" ht="12" customHeight="1" x14ac:dyDescent="0.25">
      <c r="A115" s="1713">
        <v>120</v>
      </c>
      <c r="B115" s="1714" t="s">
        <v>2</v>
      </c>
      <c r="C115" s="540" t="s">
        <v>1071</v>
      </c>
      <c r="D115" s="1715" t="s">
        <v>1072</v>
      </c>
      <c r="E115" s="1716">
        <v>0</v>
      </c>
      <c r="F115" s="825">
        <v>0</v>
      </c>
      <c r="G115" s="1717"/>
      <c r="H115" s="1187"/>
      <c r="I115" s="1187"/>
      <c r="J115" s="1187"/>
      <c r="K115" s="1707"/>
      <c r="L115" s="2340"/>
      <c r="M115" s="1707"/>
      <c r="N115" s="1187"/>
      <c r="O115" s="1187"/>
      <c r="P115" s="1187"/>
      <c r="Q115" s="1187"/>
    </row>
    <row r="116" spans="1:19" s="1084" customFormat="1" ht="12" customHeight="1" x14ac:dyDescent="0.25">
      <c r="A116" s="1713">
        <v>30</v>
      </c>
      <c r="B116" s="1714" t="s">
        <v>2</v>
      </c>
      <c r="C116" s="540" t="s">
        <v>1073</v>
      </c>
      <c r="D116" s="1715" t="s">
        <v>1074</v>
      </c>
      <c r="E116" s="1716">
        <v>0</v>
      </c>
      <c r="F116" s="825">
        <v>0</v>
      </c>
      <c r="G116" s="1718"/>
      <c r="H116" s="1187"/>
      <c r="I116" s="1187"/>
      <c r="J116" s="1187"/>
      <c r="K116" s="1707"/>
      <c r="L116" s="2340"/>
      <c r="M116" s="1707"/>
      <c r="N116" s="1187"/>
      <c r="O116" s="1187"/>
      <c r="P116" s="1187"/>
      <c r="Q116" s="1187"/>
    </row>
    <row r="117" spans="1:19" s="1084" customFormat="1" ht="12" customHeight="1" x14ac:dyDescent="0.25">
      <c r="A117" s="1713">
        <v>50</v>
      </c>
      <c r="B117" s="1714" t="s">
        <v>2</v>
      </c>
      <c r="C117" s="540" t="s">
        <v>1075</v>
      </c>
      <c r="D117" s="1715" t="s">
        <v>1076</v>
      </c>
      <c r="E117" s="1716">
        <v>50</v>
      </c>
      <c r="F117" s="825">
        <v>50</v>
      </c>
      <c r="G117" s="1718"/>
      <c r="H117" s="1187"/>
      <c r="I117" s="1187"/>
      <c r="J117" s="1187"/>
      <c r="K117" s="1707"/>
      <c r="L117" s="2340"/>
      <c r="M117" s="1707"/>
      <c r="N117" s="1187"/>
      <c r="O117" s="1187"/>
      <c r="P117" s="1187"/>
      <c r="Q117" s="1187"/>
      <c r="R117" s="1187"/>
    </row>
    <row r="118" spans="1:19" s="1084" customFormat="1" ht="12" customHeight="1" x14ac:dyDescent="0.25">
      <c r="A118" s="1713">
        <v>50</v>
      </c>
      <c r="B118" s="1714" t="s">
        <v>2</v>
      </c>
      <c r="C118" s="540" t="s">
        <v>1077</v>
      </c>
      <c r="D118" s="1582" t="s">
        <v>1884</v>
      </c>
      <c r="E118" s="1716">
        <v>100</v>
      </c>
      <c r="F118" s="825">
        <v>100</v>
      </c>
      <c r="G118" s="1718"/>
      <c r="H118" s="1187"/>
      <c r="I118" s="1187"/>
      <c r="J118" s="1187"/>
      <c r="K118" s="1707"/>
      <c r="L118" s="2340"/>
      <c r="M118" s="1707"/>
      <c r="N118" s="1187"/>
      <c r="O118" s="1187"/>
      <c r="P118" s="1187"/>
      <c r="Q118" s="1187"/>
      <c r="R118" s="1187"/>
    </row>
    <row r="119" spans="1:19" s="1084" customFormat="1" ht="22.5" x14ac:dyDescent="0.25">
      <c r="A119" s="1713">
        <v>0</v>
      </c>
      <c r="B119" s="1714" t="s">
        <v>2</v>
      </c>
      <c r="C119" s="1431" t="s">
        <v>2321</v>
      </c>
      <c r="D119" s="2999" t="s">
        <v>1890</v>
      </c>
      <c r="E119" s="1716">
        <v>3000</v>
      </c>
      <c r="F119" s="825">
        <v>3000</v>
      </c>
      <c r="G119" s="1718"/>
      <c r="H119" s="1187"/>
      <c r="I119" s="1187"/>
      <c r="J119" s="1187"/>
      <c r="K119" s="1707"/>
      <c r="L119" s="2340"/>
      <c r="M119" s="1707"/>
      <c r="N119" s="1187"/>
      <c r="O119" s="1187"/>
      <c r="P119" s="1187"/>
      <c r="Q119" s="1187"/>
      <c r="R119" s="1187"/>
    </row>
    <row r="120" spans="1:19" s="1084" customFormat="1" ht="12" customHeight="1" x14ac:dyDescent="0.25">
      <c r="A120" s="1669">
        <f>SUM(A121:A123)</f>
        <v>300</v>
      </c>
      <c r="B120" s="1670" t="s">
        <v>6</v>
      </c>
      <c r="C120" s="1671" t="s">
        <v>6</v>
      </c>
      <c r="D120" s="1683" t="s">
        <v>1020</v>
      </c>
      <c r="E120" s="1585">
        <f>SUM(E121:E123)</f>
        <v>820</v>
      </c>
      <c r="F120" s="1586">
        <f>SUM(F121:F123)</f>
        <v>820</v>
      </c>
      <c r="G120" s="2656"/>
      <c r="H120" s="1187"/>
      <c r="I120" s="1187"/>
      <c r="J120" s="1187"/>
      <c r="K120" s="1707"/>
      <c r="L120" s="2340"/>
      <c r="M120" s="1707"/>
      <c r="N120" s="1187"/>
      <c r="O120" s="1187"/>
      <c r="P120" s="1187"/>
      <c r="Q120" s="1187"/>
      <c r="R120" s="1187"/>
    </row>
    <row r="121" spans="1:19" s="1084" customFormat="1" ht="12" customHeight="1" x14ac:dyDescent="0.25">
      <c r="A121" s="1713">
        <v>300</v>
      </c>
      <c r="B121" s="1714" t="s">
        <v>2</v>
      </c>
      <c r="C121" s="2657" t="s">
        <v>1888</v>
      </c>
      <c r="D121" s="1715" t="s">
        <v>1885</v>
      </c>
      <c r="E121" s="1716">
        <v>300</v>
      </c>
      <c r="F121" s="825">
        <v>300</v>
      </c>
      <c r="G121" s="1719"/>
      <c r="H121" s="1187"/>
      <c r="I121" s="1187"/>
      <c r="J121" s="1187"/>
      <c r="K121" s="1707"/>
      <c r="L121" s="2340"/>
      <c r="M121" s="1707"/>
      <c r="N121" s="1187"/>
      <c r="O121" s="1187"/>
      <c r="P121" s="1187"/>
      <c r="Q121" s="1187"/>
      <c r="R121" s="1187"/>
    </row>
    <row r="122" spans="1:19" s="1084" customFormat="1" ht="12" customHeight="1" x14ac:dyDescent="0.25">
      <c r="A122" s="1713">
        <v>0</v>
      </c>
      <c r="B122" s="1714" t="s">
        <v>2</v>
      </c>
      <c r="C122" s="3000" t="s">
        <v>1887</v>
      </c>
      <c r="D122" s="3001" t="s">
        <v>1886</v>
      </c>
      <c r="E122" s="1716">
        <v>300</v>
      </c>
      <c r="F122" s="825">
        <v>300</v>
      </c>
      <c r="G122" s="1719"/>
      <c r="H122" s="1187"/>
      <c r="I122" s="1187"/>
      <c r="J122" s="1187"/>
      <c r="K122" s="1707"/>
      <c r="L122" s="2340"/>
      <c r="M122" s="1707"/>
      <c r="N122" s="1187"/>
      <c r="O122" s="1187"/>
      <c r="P122" s="1187"/>
      <c r="Q122" s="1187"/>
      <c r="R122" s="1187"/>
    </row>
    <row r="123" spans="1:19" s="1084" customFormat="1" ht="22.5" x14ac:dyDescent="0.25">
      <c r="A123" s="1713">
        <v>0</v>
      </c>
      <c r="B123" s="1714" t="s">
        <v>2</v>
      </c>
      <c r="C123" s="2304" t="s">
        <v>2322</v>
      </c>
      <c r="D123" s="3001" t="s">
        <v>1889</v>
      </c>
      <c r="E123" s="1716">
        <v>220</v>
      </c>
      <c r="F123" s="825">
        <v>220</v>
      </c>
      <c r="G123" s="1719"/>
      <c r="H123" s="1187"/>
      <c r="I123" s="1187"/>
      <c r="J123" s="1187"/>
      <c r="K123" s="1707"/>
      <c r="L123" s="2340"/>
      <c r="M123" s="1707"/>
      <c r="N123" s="1187"/>
      <c r="O123" s="1187"/>
      <c r="P123" s="1187"/>
      <c r="Q123" s="1187"/>
      <c r="R123" s="1187"/>
    </row>
    <row r="124" spans="1:19" s="1084" customFormat="1" ht="12" customHeight="1" x14ac:dyDescent="0.25">
      <c r="A124" s="1669">
        <f>SUM(A125:A126)</f>
        <v>1700</v>
      </c>
      <c r="B124" s="1674" t="s">
        <v>6</v>
      </c>
      <c r="C124" s="960" t="s">
        <v>6</v>
      </c>
      <c r="D124" s="1584" t="s">
        <v>1035</v>
      </c>
      <c r="E124" s="1585">
        <f>SUM(E125:E126)</f>
        <v>0</v>
      </c>
      <c r="F124" s="1586">
        <f>SUM(F125:F126)</f>
        <v>0</v>
      </c>
      <c r="G124" s="1450"/>
      <c r="H124" s="1187"/>
      <c r="I124" s="1187"/>
      <c r="J124" s="1187"/>
      <c r="K124" s="1707"/>
      <c r="L124" s="2340"/>
      <c r="M124" s="1707"/>
      <c r="N124" s="1187"/>
      <c r="O124" s="1187"/>
      <c r="P124" s="1187"/>
      <c r="Q124" s="1187"/>
      <c r="R124" s="1187"/>
    </row>
    <row r="125" spans="1:19" s="1084" customFormat="1" ht="12" customHeight="1" x14ac:dyDescent="0.25">
      <c r="A125" s="1708">
        <v>1500</v>
      </c>
      <c r="B125" s="1720" t="s">
        <v>2</v>
      </c>
      <c r="C125" s="540" t="s">
        <v>1078</v>
      </c>
      <c r="D125" s="1709" t="s">
        <v>1079</v>
      </c>
      <c r="E125" s="1710">
        <v>0</v>
      </c>
      <c r="F125" s="1162">
        <v>0</v>
      </c>
      <c r="G125" s="1721"/>
      <c r="H125" s="1187"/>
      <c r="I125" s="1187"/>
      <c r="J125" s="1187"/>
      <c r="K125" s="1707"/>
      <c r="L125" s="2340"/>
      <c r="M125" s="1722"/>
      <c r="N125" s="1187"/>
      <c r="O125" s="1187"/>
      <c r="P125" s="1187"/>
      <c r="Q125" s="1187"/>
      <c r="R125" s="1187"/>
    </row>
    <row r="126" spans="1:19" s="1084" customFormat="1" ht="12" customHeight="1" x14ac:dyDescent="0.25">
      <c r="A126" s="1708">
        <v>200</v>
      </c>
      <c r="B126" s="1720" t="s">
        <v>2</v>
      </c>
      <c r="C126" s="540" t="s">
        <v>1080</v>
      </c>
      <c r="D126" s="1709" t="s">
        <v>1081</v>
      </c>
      <c r="E126" s="1710">
        <v>0</v>
      </c>
      <c r="F126" s="1162">
        <v>0</v>
      </c>
      <c r="G126" s="1721"/>
      <c r="H126" s="1187"/>
      <c r="I126" s="1187"/>
      <c r="J126" s="1187"/>
      <c r="K126" s="1707"/>
      <c r="L126" s="2340"/>
      <c r="M126" s="1707"/>
      <c r="N126" s="1187"/>
      <c r="O126" s="1187"/>
      <c r="P126" s="1187"/>
      <c r="Q126" s="1187"/>
      <c r="R126" s="1187"/>
    </row>
    <row r="127" spans="1:19" ht="11.25" customHeight="1" x14ac:dyDescent="0.25">
      <c r="A127" s="1669">
        <f>SUM(A128:A131)</f>
        <v>2054.65</v>
      </c>
      <c r="B127" s="1674" t="s">
        <v>6</v>
      </c>
      <c r="C127" s="960" t="s">
        <v>6</v>
      </c>
      <c r="D127" s="1683" t="s">
        <v>1082</v>
      </c>
      <c r="E127" s="1585">
        <f>SUM(E128:E131)</f>
        <v>1623.73</v>
      </c>
      <c r="F127" s="1586">
        <f>SUM(F128:F131)</f>
        <v>1623.73</v>
      </c>
      <c r="G127" s="1711"/>
      <c r="I127" s="1272"/>
      <c r="J127" s="1272"/>
      <c r="K127" s="1723"/>
      <c r="L127" s="1723"/>
      <c r="M127" s="1723"/>
      <c r="N127" s="1272"/>
      <c r="O127" s="1272"/>
      <c r="P127" s="1272"/>
      <c r="Q127" s="1272"/>
      <c r="R127" s="1272"/>
      <c r="S127" s="1272"/>
    </row>
    <row r="128" spans="1:19" ht="22.5" x14ac:dyDescent="0.25">
      <c r="A128" s="1708">
        <v>400</v>
      </c>
      <c r="B128" s="1720" t="s">
        <v>2</v>
      </c>
      <c r="C128" s="1688" t="s">
        <v>1380</v>
      </c>
      <c r="D128" s="2329" t="s">
        <v>1083</v>
      </c>
      <c r="E128" s="1710">
        <v>200</v>
      </c>
      <c r="F128" s="1162">
        <v>200</v>
      </c>
      <c r="G128" s="1721"/>
      <c r="H128" s="1348"/>
      <c r="I128" s="1272"/>
      <c r="J128" s="1272"/>
      <c r="K128" s="1723"/>
      <c r="L128" s="1723"/>
      <c r="M128" s="1723"/>
      <c r="N128" s="1272"/>
      <c r="O128" s="1272"/>
      <c r="P128" s="1272"/>
      <c r="Q128" s="1272"/>
      <c r="R128" s="1272"/>
      <c r="S128" s="1272"/>
    </row>
    <row r="129" spans="1:19" ht="11.25" customHeight="1" x14ac:dyDescent="0.25">
      <c r="A129" s="2325">
        <v>1154.6500000000001</v>
      </c>
      <c r="B129" s="1724" t="s">
        <v>2</v>
      </c>
      <c r="C129" s="1688" t="s">
        <v>1377</v>
      </c>
      <c r="D129" s="1589" t="s">
        <v>1084</v>
      </c>
      <c r="E129" s="2327">
        <v>923.73</v>
      </c>
      <c r="F129" s="1162">
        <v>923.73</v>
      </c>
      <c r="G129" s="1725"/>
      <c r="H129" s="1348"/>
      <c r="I129" s="1272"/>
      <c r="J129" s="1272"/>
      <c r="K129" s="1723"/>
      <c r="L129" s="1723"/>
      <c r="M129" s="1723"/>
      <c r="N129" s="1272"/>
      <c r="O129" s="1272"/>
      <c r="P129" s="1272"/>
      <c r="Q129" s="1272"/>
      <c r="R129" s="1272"/>
      <c r="S129" s="1272"/>
    </row>
    <row r="130" spans="1:19" ht="11.25" customHeight="1" x14ac:dyDescent="0.25">
      <c r="A130" s="2325">
        <v>250</v>
      </c>
      <c r="B130" s="1724" t="s">
        <v>2</v>
      </c>
      <c r="C130" s="1688" t="s">
        <v>1378</v>
      </c>
      <c r="D130" s="1589" t="s">
        <v>774</v>
      </c>
      <c r="E130" s="2327">
        <v>250</v>
      </c>
      <c r="F130" s="1162">
        <v>250</v>
      </c>
      <c r="G130" s="1725"/>
      <c r="H130" s="1348"/>
      <c r="I130" s="1272"/>
      <c r="J130" s="1272"/>
      <c r="K130" s="1723"/>
      <c r="L130" s="1723"/>
      <c r="M130" s="1723"/>
      <c r="N130" s="1272"/>
      <c r="O130" s="1272"/>
      <c r="P130" s="1272"/>
      <c r="Q130" s="1272"/>
      <c r="R130" s="1272"/>
      <c r="S130" s="1272"/>
    </row>
    <row r="131" spans="1:19" ht="11.25" customHeight="1" thickBot="1" x14ac:dyDescent="0.3">
      <c r="A131" s="2326">
        <v>250</v>
      </c>
      <c r="B131" s="1726" t="s">
        <v>2</v>
      </c>
      <c r="C131" s="2341" t="s">
        <v>1379</v>
      </c>
      <c r="D131" s="1590" t="s">
        <v>775</v>
      </c>
      <c r="E131" s="2328">
        <v>250</v>
      </c>
      <c r="F131" s="1727">
        <v>250</v>
      </c>
      <c r="G131" s="1728"/>
      <c r="H131" s="1348"/>
      <c r="I131" s="1272"/>
      <c r="J131" s="1272"/>
      <c r="K131" s="1723"/>
      <c r="L131" s="1723"/>
      <c r="M131" s="1723"/>
      <c r="N131" s="1272"/>
      <c r="O131" s="1272"/>
      <c r="P131" s="1272"/>
      <c r="Q131" s="1272"/>
      <c r="R131" s="1272"/>
      <c r="S131" s="1272"/>
    </row>
    <row r="132" spans="1:19" ht="11.25" customHeight="1" x14ac:dyDescent="0.25">
      <c r="A132" s="820"/>
      <c r="B132" s="1729"/>
      <c r="C132" s="1268"/>
      <c r="D132" s="1689"/>
      <c r="E132" s="820"/>
      <c r="F132" s="820"/>
      <c r="G132" s="1730"/>
      <c r="H132" s="1348"/>
      <c r="I132" s="1272"/>
      <c r="J132" s="1272"/>
      <c r="K132" s="1723"/>
      <c r="L132" s="1723"/>
      <c r="M132" s="1723"/>
      <c r="N132" s="1272"/>
      <c r="O132" s="1272"/>
      <c r="P132" s="1272"/>
      <c r="Q132" s="1272"/>
      <c r="R132" s="1272"/>
      <c r="S132" s="1272"/>
    </row>
    <row r="133" spans="1:19" ht="11.25" customHeight="1" x14ac:dyDescent="0.25">
      <c r="C133" s="1326"/>
      <c r="D133" s="1326"/>
      <c r="E133" s="1326"/>
      <c r="F133" s="1326"/>
      <c r="G133" s="1326"/>
      <c r="I133" s="1272"/>
      <c r="J133" s="1272"/>
      <c r="K133" s="1723"/>
      <c r="L133" s="1723"/>
      <c r="M133" s="1723"/>
      <c r="N133" s="1272"/>
      <c r="O133" s="1272"/>
      <c r="P133" s="1272"/>
      <c r="Q133" s="1272"/>
      <c r="R133" s="1272"/>
      <c r="S133" s="1272"/>
    </row>
    <row r="134" spans="1:19" ht="18.75" customHeight="1" x14ac:dyDescent="0.25">
      <c r="B134" s="1188" t="s">
        <v>1085</v>
      </c>
      <c r="C134" s="1188"/>
      <c r="D134" s="1188"/>
      <c r="E134" s="1188"/>
      <c r="F134" s="1188"/>
      <c r="G134" s="1188"/>
      <c r="H134" s="1731"/>
      <c r="I134" s="1272"/>
      <c r="J134" s="1272"/>
      <c r="K134" s="1723"/>
      <c r="L134" s="1723"/>
      <c r="M134" s="1723"/>
      <c r="N134" s="1272"/>
      <c r="O134" s="1272"/>
      <c r="P134" s="1272"/>
      <c r="Q134" s="1272"/>
      <c r="R134" s="1272"/>
      <c r="S134" s="1272"/>
    </row>
    <row r="135" spans="1:19" ht="15.75" thickBot="1" x14ac:dyDescent="0.3">
      <c r="B135" s="1732"/>
      <c r="C135" s="1732"/>
      <c r="D135" s="1732"/>
      <c r="E135" s="622"/>
      <c r="F135" s="622"/>
      <c r="G135" s="622" t="s">
        <v>110</v>
      </c>
      <c r="H135" s="1733"/>
      <c r="I135" s="1272"/>
      <c r="J135" s="1272"/>
      <c r="K135" s="1723"/>
      <c r="L135" s="1723"/>
      <c r="M135" s="1723"/>
      <c r="N135" s="1272"/>
      <c r="O135" s="1272"/>
      <c r="P135" s="1272"/>
      <c r="Q135" s="1272"/>
      <c r="R135" s="1272"/>
      <c r="S135" s="1272"/>
    </row>
    <row r="136" spans="1:19" ht="11.25" customHeight="1" x14ac:dyDescent="0.25">
      <c r="A136" s="3472" t="s">
        <v>1801</v>
      </c>
      <c r="B136" s="3572" t="s">
        <v>164</v>
      </c>
      <c r="C136" s="3530" t="s">
        <v>1086</v>
      </c>
      <c r="D136" s="3466" t="s">
        <v>313</v>
      </c>
      <c r="E136" s="3549" t="s">
        <v>1804</v>
      </c>
      <c r="F136" s="3468" t="s">
        <v>1800</v>
      </c>
      <c r="G136" s="3532" t="s">
        <v>167</v>
      </c>
      <c r="H136" s="1272"/>
      <c r="I136" s="1272"/>
      <c r="J136" s="1272"/>
      <c r="K136" s="1723"/>
      <c r="L136" s="1723"/>
      <c r="M136" s="1734"/>
      <c r="N136" s="1272"/>
      <c r="O136" s="1272"/>
      <c r="P136" s="1272"/>
      <c r="Q136" s="1272"/>
      <c r="R136" s="1272"/>
    </row>
    <row r="137" spans="1:19" ht="16.5" customHeight="1" thickBot="1" x14ac:dyDescent="0.25">
      <c r="A137" s="3473"/>
      <c r="B137" s="3573"/>
      <c r="C137" s="3531"/>
      <c r="D137" s="3467"/>
      <c r="E137" s="3550"/>
      <c r="F137" s="3507"/>
      <c r="G137" s="3533"/>
      <c r="H137" s="1272"/>
      <c r="I137" s="1272"/>
      <c r="J137" s="1272"/>
      <c r="K137" s="1272"/>
      <c r="L137" s="1272"/>
      <c r="M137" s="1272"/>
      <c r="N137" s="1272"/>
      <c r="O137" s="1272"/>
      <c r="P137" s="1272"/>
      <c r="Q137" s="1272"/>
      <c r="R137" s="1272"/>
    </row>
    <row r="138" spans="1:19" s="1084" customFormat="1" ht="15" customHeight="1" thickBot="1" x14ac:dyDescent="0.3">
      <c r="A138" s="186">
        <f>A139</f>
        <v>1792.5</v>
      </c>
      <c r="B138" s="1735" t="s">
        <v>2</v>
      </c>
      <c r="C138" s="1005" t="s">
        <v>168</v>
      </c>
      <c r="D138" s="371" t="s">
        <v>169</v>
      </c>
      <c r="E138" s="186">
        <f>E139</f>
        <v>3700</v>
      </c>
      <c r="F138" s="186">
        <v>3700</v>
      </c>
      <c r="G138" s="1274" t="s">
        <v>6</v>
      </c>
      <c r="H138" s="1187"/>
      <c r="I138" s="1187"/>
      <c r="J138" s="1187"/>
      <c r="K138" s="1187"/>
      <c r="L138" s="1187"/>
      <c r="M138" s="1187"/>
      <c r="N138" s="1187"/>
      <c r="O138" s="1187"/>
      <c r="P138" s="1187"/>
      <c r="Q138" s="1187"/>
      <c r="R138" s="1187"/>
    </row>
    <row r="139" spans="1:19" x14ac:dyDescent="0.2">
      <c r="A139" s="1736">
        <f>SUM(A140:A145)</f>
        <v>1792.5</v>
      </c>
      <c r="B139" s="1737" t="s">
        <v>6</v>
      </c>
      <c r="C139" s="1738" t="s">
        <v>6</v>
      </c>
      <c r="D139" s="1739" t="s">
        <v>314</v>
      </c>
      <c r="E139" s="2666">
        <f>SUM(E140:E145)</f>
        <v>3700</v>
      </c>
      <c r="F139" s="2330">
        <f>SUM(F140:F145)</f>
        <v>3700</v>
      </c>
      <c r="G139" s="2331"/>
      <c r="H139" s="1272"/>
      <c r="I139" s="1272"/>
      <c r="J139" s="1272"/>
      <c r="K139" s="1272"/>
      <c r="L139" s="1272"/>
      <c r="M139" s="1272"/>
      <c r="N139" s="1272"/>
      <c r="O139" s="1272"/>
      <c r="P139" s="1272"/>
      <c r="Q139" s="1272"/>
    </row>
    <row r="140" spans="1:19" x14ac:dyDescent="0.2">
      <c r="A140" s="1284">
        <v>500</v>
      </c>
      <c r="B140" s="1740" t="s">
        <v>2</v>
      </c>
      <c r="C140" s="1300" t="s">
        <v>1087</v>
      </c>
      <c r="D140" s="380" t="s">
        <v>776</v>
      </c>
      <c r="E140" s="2250">
        <v>0</v>
      </c>
      <c r="F140" s="1242">
        <v>0</v>
      </c>
      <c r="G140" s="1506"/>
      <c r="H140" s="1272"/>
      <c r="I140" s="1272"/>
      <c r="J140" s="1272"/>
      <c r="K140" s="1272"/>
      <c r="L140" s="1272"/>
      <c r="M140" s="1272"/>
      <c r="N140" s="1272"/>
      <c r="O140" s="1272"/>
      <c r="P140" s="1272"/>
      <c r="Q140" s="1272"/>
      <c r="R140" s="1272"/>
    </row>
    <row r="141" spans="1:19" s="1742" customFormat="1" x14ac:dyDescent="0.2">
      <c r="A141" s="2332">
        <v>292.5</v>
      </c>
      <c r="B141" s="2336" t="s">
        <v>2</v>
      </c>
      <c r="C141" s="2333" t="s">
        <v>1381</v>
      </c>
      <c r="D141" s="969" t="s">
        <v>1088</v>
      </c>
      <c r="E141" s="2334">
        <v>0</v>
      </c>
      <c r="F141" s="1258">
        <v>0</v>
      </c>
      <c r="G141" s="2335"/>
      <c r="H141" s="1741"/>
      <c r="I141" s="1741"/>
      <c r="J141" s="1741"/>
      <c r="K141" s="1741"/>
      <c r="L141" s="1741"/>
      <c r="M141" s="1741"/>
      <c r="N141" s="1741"/>
      <c r="O141" s="1741"/>
      <c r="P141" s="1741"/>
      <c r="Q141" s="1741"/>
      <c r="R141" s="1741"/>
    </row>
    <row r="142" spans="1:19" x14ac:dyDescent="0.2">
      <c r="A142" s="2659">
        <v>1000</v>
      </c>
      <c r="B142" s="2660" t="s">
        <v>2</v>
      </c>
      <c r="C142" s="1300" t="s">
        <v>1891</v>
      </c>
      <c r="D142" s="2039" t="s">
        <v>777</v>
      </c>
      <c r="E142" s="2250">
        <v>500</v>
      </c>
      <c r="F142" s="1242">
        <v>500</v>
      </c>
      <c r="G142" s="1419"/>
      <c r="H142" s="1272"/>
      <c r="I142" s="1272"/>
      <c r="J142" s="1272"/>
      <c r="K142" s="1272"/>
      <c r="L142" s="1272"/>
      <c r="M142" s="1272"/>
      <c r="N142" s="1272"/>
      <c r="O142" s="1272"/>
      <c r="P142" s="1272"/>
      <c r="Q142" s="1272"/>
      <c r="R142" s="1272"/>
    </row>
    <row r="143" spans="1:19" ht="22.5" x14ac:dyDescent="0.2">
      <c r="A143" s="1864">
        <v>0</v>
      </c>
      <c r="B143" s="2658" t="s">
        <v>2</v>
      </c>
      <c r="C143" s="1451" t="s">
        <v>1893</v>
      </c>
      <c r="D143" s="632" t="s">
        <v>1892</v>
      </c>
      <c r="E143" s="1866">
        <v>200</v>
      </c>
      <c r="F143" s="1464">
        <v>200</v>
      </c>
      <c r="G143" s="1505"/>
      <c r="H143" s="1272"/>
      <c r="I143" s="1272"/>
      <c r="J143" s="1272"/>
      <c r="K143" s="1272"/>
      <c r="L143" s="1272"/>
      <c r="M143" s="1272"/>
      <c r="N143" s="1272"/>
      <c r="O143" s="1272"/>
      <c r="P143" s="1272"/>
      <c r="Q143" s="1272"/>
      <c r="R143" s="1272"/>
    </row>
    <row r="144" spans="1:19" ht="22.5" x14ac:dyDescent="0.2">
      <c r="A144" s="1708">
        <v>0</v>
      </c>
      <c r="B144" s="2667" t="s">
        <v>2</v>
      </c>
      <c r="C144" s="1451" t="s">
        <v>2323</v>
      </c>
      <c r="D144" s="317" t="s">
        <v>1894</v>
      </c>
      <c r="E144" s="1710">
        <v>2000</v>
      </c>
      <c r="F144" s="1162">
        <v>2000</v>
      </c>
      <c r="G144" s="2668"/>
      <c r="H144" s="1272"/>
      <c r="I144" s="1272"/>
      <c r="J144" s="1272"/>
      <c r="K144" s="1272"/>
      <c r="L144" s="1272"/>
      <c r="M144" s="1272"/>
      <c r="N144" s="1272"/>
      <c r="O144" s="1272"/>
      <c r="P144" s="1272"/>
      <c r="Q144" s="1272"/>
      <c r="R144" s="1272"/>
    </row>
    <row r="145" spans="1:19" ht="12" thickBot="1" x14ac:dyDescent="0.25">
      <c r="A145" s="2661">
        <v>0</v>
      </c>
      <c r="B145" s="2662" t="s">
        <v>2</v>
      </c>
      <c r="C145" s="3002" t="s">
        <v>2324</v>
      </c>
      <c r="D145" s="3003" t="s">
        <v>1895</v>
      </c>
      <c r="E145" s="2663">
        <v>1000</v>
      </c>
      <c r="F145" s="2664">
        <v>1000</v>
      </c>
      <c r="G145" s="2665"/>
      <c r="H145" s="1272"/>
      <c r="I145" s="1272"/>
      <c r="J145" s="1272"/>
      <c r="K145" s="1272"/>
      <c r="L145" s="1272"/>
      <c r="M145" s="1272"/>
      <c r="N145" s="1272"/>
      <c r="O145" s="1272"/>
      <c r="P145" s="1272"/>
      <c r="Q145" s="1272"/>
      <c r="R145" s="1272"/>
    </row>
    <row r="146" spans="1:19" x14ac:dyDescent="0.2">
      <c r="I146" s="1272"/>
      <c r="J146" s="1272"/>
      <c r="K146" s="1272"/>
      <c r="L146" s="1272"/>
      <c r="M146" s="1272"/>
      <c r="N146" s="1272"/>
      <c r="O146" s="1272"/>
      <c r="P146" s="1272"/>
      <c r="Q146" s="1272"/>
      <c r="R146" s="1272"/>
      <c r="S146" s="1272"/>
    </row>
    <row r="147" spans="1:19" s="1272" customFormat="1" x14ac:dyDescent="0.2">
      <c r="A147" s="1478"/>
      <c r="B147" s="620"/>
      <c r="C147" s="1002"/>
      <c r="D147" s="212"/>
      <c r="E147" s="820"/>
      <c r="F147" s="1743"/>
      <c r="G147" s="1478"/>
    </row>
    <row r="148" spans="1:19" ht="19.5" customHeight="1" x14ac:dyDescent="0.25">
      <c r="B148" s="407" t="s">
        <v>1089</v>
      </c>
      <c r="C148" s="407"/>
      <c r="D148" s="407"/>
      <c r="E148" s="407"/>
      <c r="F148" s="407"/>
      <c r="G148" s="407"/>
      <c r="H148" s="1608"/>
      <c r="J148" s="1272"/>
      <c r="K148" s="1272"/>
      <c r="L148" s="1272"/>
      <c r="M148" s="1272"/>
      <c r="N148" s="1272"/>
      <c r="O148" s="1272"/>
      <c r="P148" s="1272"/>
      <c r="Q148" s="1272"/>
    </row>
    <row r="149" spans="1:19" ht="10.5" customHeight="1" thickBot="1" x14ac:dyDescent="0.3">
      <c r="B149" s="3"/>
      <c r="C149" s="3"/>
      <c r="D149" s="3"/>
      <c r="E149" s="408"/>
      <c r="F149" s="408"/>
      <c r="G149" s="408" t="s">
        <v>110</v>
      </c>
      <c r="H149" s="409"/>
      <c r="J149" s="1272"/>
      <c r="K149" s="1272"/>
      <c r="L149" s="1272"/>
      <c r="M149" s="1272"/>
      <c r="N149" s="1272"/>
      <c r="O149" s="1272"/>
      <c r="P149" s="1272"/>
      <c r="Q149" s="1272"/>
    </row>
    <row r="150" spans="1:19" ht="11.25" customHeight="1" x14ac:dyDescent="0.2">
      <c r="A150" s="3472" t="s">
        <v>1846</v>
      </c>
      <c r="B150" s="3491" t="s">
        <v>318</v>
      </c>
      <c r="C150" s="3484" t="s">
        <v>1090</v>
      </c>
      <c r="D150" s="3466" t="s">
        <v>319</v>
      </c>
      <c r="E150" s="3549" t="s">
        <v>1804</v>
      </c>
      <c r="F150" s="3468" t="s">
        <v>1800</v>
      </c>
      <c r="G150" s="3470" t="s">
        <v>167</v>
      </c>
      <c r="H150" s="1060"/>
      <c r="J150" s="1272"/>
      <c r="K150" s="1272"/>
      <c r="L150" s="1272"/>
      <c r="M150" s="1272"/>
      <c r="N150" s="1272"/>
      <c r="O150" s="1272"/>
      <c r="P150" s="1272"/>
      <c r="Q150" s="1272"/>
    </row>
    <row r="151" spans="1:19" ht="16.5" customHeight="1" thickBot="1" x14ac:dyDescent="0.25">
      <c r="A151" s="3473"/>
      <c r="B151" s="3492"/>
      <c r="C151" s="3493"/>
      <c r="D151" s="3467"/>
      <c r="E151" s="3550"/>
      <c r="F151" s="3507"/>
      <c r="G151" s="3471"/>
      <c r="H151" s="1060"/>
      <c r="J151" s="1272"/>
      <c r="K151" s="1272"/>
      <c r="L151" s="1272"/>
      <c r="M151" s="1272"/>
      <c r="N151" s="1272"/>
      <c r="O151" s="1272"/>
      <c r="P151" s="1272"/>
      <c r="Q151" s="1272"/>
    </row>
    <row r="152" spans="1:19" s="1084" customFormat="1" ht="15" customHeight="1" thickBot="1" x14ac:dyDescent="0.3">
      <c r="A152" s="1314">
        <f>A153</f>
        <v>15320</v>
      </c>
      <c r="B152" s="1744" t="s">
        <v>1</v>
      </c>
      <c r="C152" s="412" t="s">
        <v>168</v>
      </c>
      <c r="D152" s="1036" t="s">
        <v>321</v>
      </c>
      <c r="E152" s="1314">
        <f>E153</f>
        <v>15320</v>
      </c>
      <c r="F152" s="1314">
        <v>15320</v>
      </c>
      <c r="G152" s="1167" t="s">
        <v>6</v>
      </c>
      <c r="J152" s="1187"/>
      <c r="K152" s="1187"/>
      <c r="L152" s="1187"/>
      <c r="M152" s="1187"/>
      <c r="N152" s="1187"/>
      <c r="O152" s="1187"/>
      <c r="P152" s="1187"/>
      <c r="Q152" s="1187"/>
    </row>
    <row r="153" spans="1:19" x14ac:dyDescent="0.2">
      <c r="A153" s="1610">
        <f>SUM(A154:A159)</f>
        <v>15320</v>
      </c>
      <c r="B153" s="1039" t="s">
        <v>2</v>
      </c>
      <c r="C153" s="2683" t="s">
        <v>6</v>
      </c>
      <c r="D153" s="1745" t="s">
        <v>1091</v>
      </c>
      <c r="E153" s="1746">
        <v>15320</v>
      </c>
      <c r="F153" s="1318">
        <f>SUM(F154:F159)</f>
        <v>15320</v>
      </c>
      <c r="G153" s="1319"/>
      <c r="H153" s="1060"/>
      <c r="J153" s="1272"/>
      <c r="K153" s="1272"/>
      <c r="L153" s="1272"/>
      <c r="M153" s="1272"/>
      <c r="N153" s="1272"/>
      <c r="O153" s="1272"/>
      <c r="P153" s="1272"/>
      <c r="Q153" s="1272"/>
    </row>
    <row r="154" spans="1:19" s="1084" customFormat="1" x14ac:dyDescent="0.25">
      <c r="A154" s="1545">
        <v>1500</v>
      </c>
      <c r="B154" s="1747" t="s">
        <v>2</v>
      </c>
      <c r="C154" s="1748" t="s">
        <v>1092</v>
      </c>
      <c r="D154" s="1577" t="s">
        <v>778</v>
      </c>
      <c r="E154" s="1695"/>
      <c r="F154" s="1482">
        <v>1400</v>
      </c>
      <c r="G154" s="1450"/>
      <c r="J154" s="1187"/>
      <c r="K154" s="1187"/>
      <c r="L154" s="1187"/>
      <c r="M154" s="1187"/>
      <c r="N154" s="1187"/>
      <c r="O154" s="1187"/>
      <c r="P154" s="1187"/>
      <c r="Q154" s="1187"/>
    </row>
    <row r="155" spans="1:19" s="1084" customFormat="1" x14ac:dyDescent="0.25">
      <c r="A155" s="1545">
        <v>2000</v>
      </c>
      <c r="B155" s="1747" t="s">
        <v>2</v>
      </c>
      <c r="C155" s="1748" t="s">
        <v>1093</v>
      </c>
      <c r="D155" s="1577" t="s">
        <v>779</v>
      </c>
      <c r="E155" s="1695"/>
      <c r="F155" s="1482">
        <v>2920</v>
      </c>
      <c r="G155" s="1749"/>
      <c r="J155" s="1187"/>
      <c r="K155" s="1187"/>
      <c r="L155" s="1187"/>
      <c r="M155" s="1187"/>
      <c r="N155" s="1187"/>
      <c r="O155" s="1187"/>
      <c r="P155" s="1187"/>
      <c r="Q155" s="1187"/>
    </row>
    <row r="156" spans="1:19" s="1084" customFormat="1" x14ac:dyDescent="0.25">
      <c r="A156" s="1545">
        <v>0</v>
      </c>
      <c r="B156" s="1747" t="s">
        <v>2</v>
      </c>
      <c r="C156" s="1748" t="s">
        <v>1094</v>
      </c>
      <c r="D156" s="1577" t="s">
        <v>1095</v>
      </c>
      <c r="E156" s="1695"/>
      <c r="F156" s="1482">
        <v>3000</v>
      </c>
      <c r="G156" s="1749"/>
      <c r="J156" s="1187"/>
      <c r="K156" s="1187"/>
      <c r="L156" s="1187"/>
      <c r="M156" s="1187"/>
      <c r="N156" s="1187"/>
      <c r="O156" s="1187"/>
      <c r="P156" s="1187"/>
      <c r="Q156" s="1187"/>
    </row>
    <row r="157" spans="1:19" s="1084" customFormat="1" x14ac:dyDescent="0.25">
      <c r="A157" s="1545">
        <v>0</v>
      </c>
      <c r="B157" s="1747" t="s">
        <v>2</v>
      </c>
      <c r="C157" s="1240" t="s">
        <v>1096</v>
      </c>
      <c r="D157" s="1577" t="s">
        <v>1097</v>
      </c>
      <c r="E157" s="1695"/>
      <c r="F157" s="1482">
        <v>0</v>
      </c>
      <c r="G157" s="1749"/>
      <c r="J157" s="1187"/>
      <c r="K157" s="1187"/>
      <c r="L157" s="1187"/>
      <c r="M157" s="1187"/>
      <c r="N157" s="1187"/>
      <c r="O157" s="1187"/>
      <c r="P157" s="1187"/>
      <c r="Q157" s="1187"/>
    </row>
    <row r="158" spans="1:19" s="1084" customFormat="1" ht="24" customHeight="1" x14ac:dyDescent="0.25">
      <c r="A158" s="1697">
        <v>1000</v>
      </c>
      <c r="B158" s="1750" t="s">
        <v>2</v>
      </c>
      <c r="C158" s="1240" t="s">
        <v>1098</v>
      </c>
      <c r="D158" s="1751" t="s">
        <v>1099</v>
      </c>
      <c r="E158" s="1700"/>
      <c r="F158" s="1701">
        <v>2000</v>
      </c>
      <c r="G158" s="1752"/>
      <c r="J158" s="1187"/>
      <c r="K158" s="1187"/>
      <c r="L158" s="1187"/>
      <c r="M158" s="1187"/>
      <c r="N158" s="1187"/>
      <c r="O158" s="1187"/>
      <c r="P158" s="1187"/>
      <c r="Q158" s="1187"/>
    </row>
    <row r="159" spans="1:19" s="1084" customFormat="1" ht="12.75" customHeight="1" thickBot="1" x14ac:dyDescent="0.3">
      <c r="A159" s="1702">
        <v>10820</v>
      </c>
      <c r="B159" s="1753" t="s">
        <v>2</v>
      </c>
      <c r="C159" s="2337" t="s">
        <v>1382</v>
      </c>
      <c r="D159" s="982" t="s">
        <v>1100</v>
      </c>
      <c r="E159" s="1703"/>
      <c r="F159" s="1324">
        <v>6000</v>
      </c>
      <c r="G159" s="1754"/>
      <c r="J159" s="1187"/>
      <c r="K159" s="1187"/>
      <c r="L159" s="1187"/>
      <c r="M159" s="1187"/>
      <c r="N159" s="1187"/>
      <c r="O159" s="1187"/>
      <c r="P159" s="1187"/>
      <c r="Q159" s="1187"/>
    </row>
    <row r="160" spans="1:19" x14ac:dyDescent="0.2">
      <c r="J160" s="1272"/>
      <c r="K160" s="1272"/>
      <c r="L160" s="1272"/>
      <c r="M160" s="1272"/>
      <c r="N160" s="1272"/>
      <c r="O160" s="1272"/>
      <c r="P160" s="1272"/>
      <c r="Q160" s="1272"/>
    </row>
    <row r="161" spans="1:19" x14ac:dyDescent="0.2">
      <c r="J161" s="1272"/>
      <c r="K161" s="1272"/>
      <c r="L161" s="1272"/>
      <c r="M161" s="1272"/>
      <c r="N161" s="1272"/>
      <c r="O161" s="1272"/>
      <c r="P161" s="1272"/>
      <c r="Q161" s="1272"/>
    </row>
    <row r="162" spans="1:19" ht="18.75" customHeight="1" x14ac:dyDescent="0.25">
      <c r="B162" s="407" t="s">
        <v>1101</v>
      </c>
      <c r="C162" s="407"/>
      <c r="D162" s="407"/>
      <c r="E162" s="407"/>
      <c r="F162" s="407"/>
      <c r="G162" s="407"/>
      <c r="H162" s="1608"/>
      <c r="I162" s="1272"/>
      <c r="J162" s="1272"/>
      <c r="K162" s="1272"/>
      <c r="L162" s="1272"/>
      <c r="M162" s="1272"/>
      <c r="N162" s="1272"/>
      <c r="O162" s="1272"/>
      <c r="P162" s="1272"/>
      <c r="Q162" s="1272"/>
      <c r="R162" s="1272"/>
      <c r="S162" s="1272"/>
    </row>
    <row r="163" spans="1:19" ht="12" thickBot="1" x14ac:dyDescent="0.25">
      <c r="B163" s="1755"/>
      <c r="C163" s="1755"/>
      <c r="D163" s="1755"/>
      <c r="E163" s="1756"/>
      <c r="F163" s="1756"/>
      <c r="G163" s="2185" t="s">
        <v>68</v>
      </c>
      <c r="H163" s="1755"/>
      <c r="J163" s="1272"/>
      <c r="K163" s="1272"/>
      <c r="L163" s="1272"/>
      <c r="M163" s="1272"/>
      <c r="N163" s="1272"/>
      <c r="O163" s="1272"/>
      <c r="P163" s="1272"/>
      <c r="Q163" s="1272"/>
      <c r="R163" s="1272"/>
      <c r="S163" s="1272"/>
    </row>
    <row r="164" spans="1:19" ht="11.25" customHeight="1" x14ac:dyDescent="0.2">
      <c r="A164" s="3472" t="s">
        <v>1801</v>
      </c>
      <c r="B164" s="3574" t="s">
        <v>318</v>
      </c>
      <c r="C164" s="3576" t="s">
        <v>1102</v>
      </c>
      <c r="D164" s="3578" t="s">
        <v>1103</v>
      </c>
      <c r="E164" s="3549" t="s">
        <v>1804</v>
      </c>
      <c r="F164" s="3468" t="s">
        <v>1800</v>
      </c>
      <c r="G164" s="3532" t="s">
        <v>167</v>
      </c>
      <c r="H164" s="1060"/>
      <c r="J164" s="1272"/>
      <c r="K164" s="1272"/>
      <c r="L164" s="1272"/>
      <c r="M164" s="1272"/>
      <c r="N164" s="1272"/>
      <c r="O164" s="1272"/>
      <c r="P164" s="1272"/>
      <c r="Q164" s="1272"/>
      <c r="R164" s="1272"/>
    </row>
    <row r="165" spans="1:19" ht="19.5" customHeight="1" thickBot="1" x14ac:dyDescent="0.25">
      <c r="A165" s="3473"/>
      <c r="B165" s="3575"/>
      <c r="C165" s="3577"/>
      <c r="D165" s="3579"/>
      <c r="E165" s="3550"/>
      <c r="F165" s="3507"/>
      <c r="G165" s="3533"/>
      <c r="H165" s="1060"/>
      <c r="J165" s="1272"/>
      <c r="K165" s="1272"/>
      <c r="L165" s="1272"/>
      <c r="M165" s="1272"/>
      <c r="N165" s="1272"/>
      <c r="O165" s="1272"/>
      <c r="P165" s="1272"/>
      <c r="Q165" s="1272"/>
      <c r="R165" s="1272"/>
    </row>
    <row r="166" spans="1:19" s="1084" customFormat="1" ht="15" customHeight="1" thickBot="1" x14ac:dyDescent="0.3">
      <c r="A166" s="1757">
        <f>A167+A170+A173+A174</f>
        <v>25800</v>
      </c>
      <c r="B166" s="1758" t="s">
        <v>1</v>
      </c>
      <c r="C166" s="1759" t="s">
        <v>168</v>
      </c>
      <c r="D166" s="1036" t="s">
        <v>321</v>
      </c>
      <c r="E166" s="1757">
        <f>E167+E170+E173+E174</f>
        <v>28820</v>
      </c>
      <c r="F166" s="1757">
        <v>28820</v>
      </c>
      <c r="G166" s="1167" t="s">
        <v>6</v>
      </c>
      <c r="J166" s="1187"/>
      <c r="K166" s="1187"/>
      <c r="L166" s="1187"/>
      <c r="M166" s="1187"/>
      <c r="N166" s="1187"/>
      <c r="O166" s="1187"/>
      <c r="P166" s="1187"/>
      <c r="Q166" s="1187"/>
      <c r="R166" s="1187"/>
    </row>
    <row r="167" spans="1:19" x14ac:dyDescent="0.2">
      <c r="A167" s="2338">
        <f>A168+A169</f>
        <v>10000</v>
      </c>
      <c r="B167" s="1760" t="s">
        <v>2</v>
      </c>
      <c r="C167" s="1761" t="s">
        <v>6</v>
      </c>
      <c r="D167" s="1762" t="s">
        <v>1104</v>
      </c>
      <c r="E167" s="1763">
        <v>10000</v>
      </c>
      <c r="F167" s="1764">
        <f>SUM(F168:F169)</f>
        <v>10000</v>
      </c>
      <c r="G167" s="1765"/>
      <c r="H167" s="1060"/>
      <c r="J167" s="1272"/>
      <c r="K167" s="1272"/>
      <c r="L167" s="1272"/>
      <c r="M167" s="1272"/>
      <c r="N167" s="1272"/>
      <c r="O167" s="1272"/>
      <c r="P167" s="1272"/>
      <c r="Q167" s="1272"/>
      <c r="R167" s="1272"/>
    </row>
    <row r="168" spans="1:19" x14ac:dyDescent="0.2">
      <c r="A168" s="1766">
        <v>5000</v>
      </c>
      <c r="B168" s="1767" t="s">
        <v>179</v>
      </c>
      <c r="C168" s="1768" t="s">
        <v>1105</v>
      </c>
      <c r="D168" s="1769" t="s">
        <v>1106</v>
      </c>
      <c r="E168" s="1770">
        <v>5000</v>
      </c>
      <c r="F168" s="1771">
        <v>5000</v>
      </c>
      <c r="G168" s="1772"/>
      <c r="H168" s="1060"/>
      <c r="J168" s="1272"/>
      <c r="K168" s="1272"/>
      <c r="L168" s="1272"/>
      <c r="M168" s="1272"/>
      <c r="N168" s="1272"/>
      <c r="O168" s="1272"/>
      <c r="P168" s="1272"/>
      <c r="Q168" s="1272"/>
      <c r="R168" s="1272"/>
    </row>
    <row r="169" spans="1:19" x14ac:dyDescent="0.2">
      <c r="A169" s="1773">
        <v>5000</v>
      </c>
      <c r="B169" s="1774" t="s">
        <v>179</v>
      </c>
      <c r="C169" s="1775" t="s">
        <v>1107</v>
      </c>
      <c r="D169" s="1776" t="s">
        <v>1108</v>
      </c>
      <c r="E169" s="1777">
        <v>5000</v>
      </c>
      <c r="F169" s="1778">
        <v>5000</v>
      </c>
      <c r="G169" s="1779"/>
      <c r="H169" s="1060"/>
      <c r="J169" s="1272"/>
      <c r="K169" s="1272"/>
      <c r="L169" s="1272"/>
      <c r="M169" s="1272"/>
      <c r="N169" s="1272"/>
      <c r="O169" s="1272"/>
      <c r="P169" s="1272"/>
      <c r="Q169" s="1272"/>
      <c r="R169" s="1272"/>
    </row>
    <row r="170" spans="1:19" x14ac:dyDescent="0.2">
      <c r="A170" s="2339">
        <f>SUM(A171:A172)</f>
        <v>9800</v>
      </c>
      <c r="B170" s="1780" t="s">
        <v>2</v>
      </c>
      <c r="C170" s="1781" t="s">
        <v>6</v>
      </c>
      <c r="D170" s="1782" t="s">
        <v>1900</v>
      </c>
      <c r="E170" s="1783">
        <f>SUM(E171:E172)</f>
        <v>8820</v>
      </c>
      <c r="F170" s="1784">
        <f>SUM(F171:F172)</f>
        <v>8620</v>
      </c>
      <c r="G170" s="1785"/>
      <c r="H170" s="1060"/>
      <c r="J170" s="1272"/>
      <c r="K170" s="1272"/>
      <c r="L170" s="1272"/>
      <c r="M170" s="1272"/>
      <c r="N170" s="1272"/>
      <c r="O170" s="1272"/>
      <c r="P170" s="1272"/>
      <c r="Q170" s="1272"/>
      <c r="R170" s="1272"/>
    </row>
    <row r="171" spans="1:19" ht="22.5" x14ac:dyDescent="0.2">
      <c r="A171" s="2669">
        <v>9800</v>
      </c>
      <c r="B171" s="2670" t="s">
        <v>2</v>
      </c>
      <c r="C171" s="2671" t="s">
        <v>1897</v>
      </c>
      <c r="D171" s="2672" t="s">
        <v>1898</v>
      </c>
      <c r="E171" s="2673">
        <v>1620</v>
      </c>
      <c r="F171" s="2674">
        <v>1620</v>
      </c>
      <c r="G171" s="2675"/>
      <c r="H171" s="1060"/>
      <c r="J171" s="1272"/>
      <c r="K171" s="1272"/>
      <c r="L171" s="1272"/>
      <c r="M171" s="1272"/>
      <c r="N171" s="1272"/>
      <c r="O171" s="1272"/>
      <c r="P171" s="1272"/>
      <c r="Q171" s="1272"/>
      <c r="R171" s="1272"/>
    </row>
    <row r="172" spans="1:19" x14ac:dyDescent="0.2">
      <c r="A172" s="2669">
        <v>0</v>
      </c>
      <c r="B172" s="2670" t="s">
        <v>2</v>
      </c>
      <c r="C172" s="3004" t="s">
        <v>2325</v>
      </c>
      <c r="D172" s="3005" t="s">
        <v>1901</v>
      </c>
      <c r="E172" s="2673">
        <v>7200</v>
      </c>
      <c r="F172" s="2674">
        <v>7000</v>
      </c>
      <c r="G172" s="2675"/>
      <c r="H172" s="1060"/>
      <c r="J172" s="1272"/>
      <c r="K172" s="1272"/>
      <c r="L172" s="1272"/>
      <c r="M172" s="1272"/>
      <c r="N172" s="1272"/>
      <c r="O172" s="1272"/>
      <c r="P172" s="1272"/>
      <c r="Q172" s="1272"/>
      <c r="R172" s="1272"/>
    </row>
    <row r="173" spans="1:19" ht="22.5" x14ac:dyDescent="0.2">
      <c r="A173" s="2676">
        <v>3000</v>
      </c>
      <c r="B173" s="2677" t="s">
        <v>2</v>
      </c>
      <c r="C173" s="2678" t="s">
        <v>1896</v>
      </c>
      <c r="D173" s="2679" t="s">
        <v>1899</v>
      </c>
      <c r="E173" s="2680">
        <v>2000</v>
      </c>
      <c r="F173" s="2681">
        <v>2000</v>
      </c>
      <c r="G173" s="2682"/>
      <c r="H173" s="1060"/>
      <c r="J173" s="1272"/>
      <c r="K173" s="1272"/>
      <c r="L173" s="1272"/>
      <c r="M173" s="1272"/>
      <c r="N173" s="1272"/>
      <c r="O173" s="1272"/>
      <c r="P173" s="1272"/>
      <c r="Q173" s="1272"/>
      <c r="R173" s="1272"/>
    </row>
    <row r="174" spans="1:19" ht="22.5" x14ac:dyDescent="0.2">
      <c r="A174" s="2339">
        <f>A175</f>
        <v>3000</v>
      </c>
      <c r="B174" s="1780" t="s">
        <v>2</v>
      </c>
      <c r="C174" s="1781" t="s">
        <v>6</v>
      </c>
      <c r="D174" s="1782" t="s">
        <v>1109</v>
      </c>
      <c r="E174" s="1783">
        <f>E175</f>
        <v>8000</v>
      </c>
      <c r="F174" s="1784">
        <f>F175</f>
        <v>8000</v>
      </c>
      <c r="G174" s="1785"/>
      <c r="H174" s="1060"/>
      <c r="J174" s="1272"/>
      <c r="K174" s="1272"/>
      <c r="L174" s="1272"/>
      <c r="M174" s="1272"/>
      <c r="N174" s="1272"/>
      <c r="O174" s="1272"/>
      <c r="P174" s="1272"/>
      <c r="Q174" s="1272"/>
      <c r="R174" s="1272"/>
    </row>
    <row r="175" spans="1:19" ht="14.25" customHeight="1" thickBot="1" x14ac:dyDescent="0.25">
      <c r="A175" s="1786">
        <v>3000</v>
      </c>
      <c r="B175" s="1787" t="s">
        <v>2</v>
      </c>
      <c r="C175" s="1788" t="s">
        <v>1110</v>
      </c>
      <c r="D175" s="1789" t="s">
        <v>1111</v>
      </c>
      <c r="E175" s="1790">
        <v>8000</v>
      </c>
      <c r="F175" s="1791">
        <v>8000</v>
      </c>
      <c r="G175" s="1792"/>
      <c r="H175" s="1060"/>
    </row>
    <row r="176" spans="1:19" x14ac:dyDescent="0.2">
      <c r="B176" s="1060"/>
      <c r="H176" s="1060"/>
    </row>
    <row r="177" spans="1:8" x14ac:dyDescent="0.2">
      <c r="B177" s="1793"/>
      <c r="C177" s="1793"/>
      <c r="D177" s="1794"/>
      <c r="E177" s="1795"/>
      <c r="F177" s="1795"/>
      <c r="G177" s="1795"/>
      <c r="H177" s="1796"/>
    </row>
    <row r="178" spans="1:8" ht="18.75" customHeight="1" x14ac:dyDescent="0.25">
      <c r="B178" s="407" t="s">
        <v>1112</v>
      </c>
      <c r="C178" s="407"/>
      <c r="D178" s="407"/>
      <c r="E178" s="407"/>
      <c r="F178" s="407"/>
      <c r="G178" s="407"/>
      <c r="H178" s="1608"/>
    </row>
    <row r="179" spans="1:8" ht="18.75" thickBot="1" x14ac:dyDescent="0.3">
      <c r="B179" s="3"/>
      <c r="C179" s="3"/>
      <c r="D179" s="3"/>
      <c r="E179" s="408"/>
      <c r="F179" s="408"/>
      <c r="G179" s="408" t="s">
        <v>110</v>
      </c>
      <c r="H179" s="409"/>
    </row>
    <row r="180" spans="1:8" ht="11.25" customHeight="1" x14ac:dyDescent="0.2">
      <c r="A180" s="3472" t="s">
        <v>1801</v>
      </c>
      <c r="B180" s="3482" t="s">
        <v>318</v>
      </c>
      <c r="C180" s="3484" t="s">
        <v>1113</v>
      </c>
      <c r="D180" s="3466" t="s">
        <v>1114</v>
      </c>
      <c r="E180" s="3549" t="s">
        <v>1804</v>
      </c>
      <c r="F180" s="3468" t="s">
        <v>1800</v>
      </c>
      <c r="G180" s="3532" t="s">
        <v>167</v>
      </c>
      <c r="H180" s="1060"/>
    </row>
    <row r="181" spans="1:8" ht="16.5" customHeight="1" thickBot="1" x14ac:dyDescent="0.25">
      <c r="A181" s="3473"/>
      <c r="B181" s="3498"/>
      <c r="C181" s="3493"/>
      <c r="D181" s="3467"/>
      <c r="E181" s="3550"/>
      <c r="F181" s="3507"/>
      <c r="G181" s="3533"/>
      <c r="H181" s="1060"/>
    </row>
    <row r="182" spans="1:8" s="1084" customFormat="1" ht="15" customHeight="1" thickBot="1" x14ac:dyDescent="0.3">
      <c r="A182" s="1314">
        <f>SUM(A183:A183)</f>
        <v>2000</v>
      </c>
      <c r="B182" s="411" t="s">
        <v>1</v>
      </c>
      <c r="C182" s="412" t="s">
        <v>168</v>
      </c>
      <c r="D182" s="413" t="s">
        <v>1115</v>
      </c>
      <c r="E182" s="1314">
        <f>E183</f>
        <v>2000</v>
      </c>
      <c r="F182" s="1314">
        <f>F183</f>
        <v>2000</v>
      </c>
      <c r="G182" s="1167" t="s">
        <v>6</v>
      </c>
    </row>
    <row r="183" spans="1:8" ht="13.5" customHeight="1" thickBot="1" x14ac:dyDescent="0.25">
      <c r="A183" s="1797">
        <v>2000</v>
      </c>
      <c r="B183" s="1483" t="s">
        <v>2</v>
      </c>
      <c r="C183" s="804" t="s">
        <v>1116</v>
      </c>
      <c r="D183" s="1798" t="s">
        <v>1117</v>
      </c>
      <c r="E183" s="1799">
        <v>2000</v>
      </c>
      <c r="F183" s="1486">
        <v>2000</v>
      </c>
      <c r="G183" s="1800"/>
      <c r="H183" s="1060"/>
    </row>
    <row r="187" spans="1:8" x14ac:dyDescent="0.2">
      <c r="A187" s="1327"/>
      <c r="B187" s="1327"/>
      <c r="C187" s="1327"/>
      <c r="D187" s="1326"/>
    </row>
  </sheetData>
  <mergeCells count="70">
    <mergeCell ref="C95:C96"/>
    <mergeCell ref="D95:D96"/>
    <mergeCell ref="E95:E96"/>
    <mergeCell ref="F95:F96"/>
    <mergeCell ref="G95:G96"/>
    <mergeCell ref="G180:G181"/>
    <mergeCell ref="A180:A181"/>
    <mergeCell ref="B180:B181"/>
    <mergeCell ref="C180:C181"/>
    <mergeCell ref="D180:D181"/>
    <mergeCell ref="E180:E181"/>
    <mergeCell ref="F180:F181"/>
    <mergeCell ref="G150:G151"/>
    <mergeCell ref="A164:A165"/>
    <mergeCell ref="B164:B165"/>
    <mergeCell ref="C164:C165"/>
    <mergeCell ref="D164:D165"/>
    <mergeCell ref="E164:E165"/>
    <mergeCell ref="F164:F165"/>
    <mergeCell ref="G164:G165"/>
    <mergeCell ref="A150:A151"/>
    <mergeCell ref="B150:B151"/>
    <mergeCell ref="C150:C151"/>
    <mergeCell ref="D150:D151"/>
    <mergeCell ref="E150:E151"/>
    <mergeCell ref="F150:F151"/>
    <mergeCell ref="G136:G137"/>
    <mergeCell ref="A136:A137"/>
    <mergeCell ref="B136:B137"/>
    <mergeCell ref="C136:C137"/>
    <mergeCell ref="D136:D137"/>
    <mergeCell ref="E136:E137"/>
    <mergeCell ref="F136:F137"/>
    <mergeCell ref="G76:G77"/>
    <mergeCell ref="A105:A106"/>
    <mergeCell ref="B105:B106"/>
    <mergeCell ref="C105:C106"/>
    <mergeCell ref="D105:D106"/>
    <mergeCell ref="E105:E106"/>
    <mergeCell ref="F105:F106"/>
    <mergeCell ref="G105:G106"/>
    <mergeCell ref="A76:A77"/>
    <mergeCell ref="B76:B77"/>
    <mergeCell ref="C76:C77"/>
    <mergeCell ref="D76:D77"/>
    <mergeCell ref="E76:E77"/>
    <mergeCell ref="F76:F77"/>
    <mergeCell ref="A95:A96"/>
    <mergeCell ref="B95:B96"/>
    <mergeCell ref="G23:G24"/>
    <mergeCell ref="H23:H24"/>
    <mergeCell ref="A31:A32"/>
    <mergeCell ref="B31:B32"/>
    <mergeCell ref="C31:C32"/>
    <mergeCell ref="D31:D32"/>
    <mergeCell ref="E31:E32"/>
    <mergeCell ref="F31:F32"/>
    <mergeCell ref="G31:G32"/>
    <mergeCell ref="A23:A24"/>
    <mergeCell ref="B23:B24"/>
    <mergeCell ref="C23:C24"/>
    <mergeCell ref="D23:D24"/>
    <mergeCell ref="E23:E24"/>
    <mergeCell ref="F23:F24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orientation="portrait" r:id="rId1"/>
  <headerFooter alignWithMargins="0"/>
  <rowBreaks count="2" manualBreakCount="2">
    <brk id="72" max="16383" man="1"/>
    <brk id="1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H12"/>
  <sheetViews>
    <sheetView zoomScaleNormal="100" workbookViewId="0">
      <selection sqref="A1:H1"/>
    </sheetView>
  </sheetViews>
  <sheetFormatPr defaultColWidth="9.140625" defaultRowHeight="12.75" x14ac:dyDescent="0.2"/>
  <cols>
    <col min="1" max="1" width="9.28515625" style="456" customWidth="1"/>
    <col min="2" max="2" width="3.7109375" style="456" customWidth="1"/>
    <col min="3" max="5" width="5.42578125" style="456" customWidth="1"/>
    <col min="6" max="6" width="20.7109375" style="456" customWidth="1"/>
    <col min="7" max="7" width="23.5703125" style="456" customWidth="1"/>
    <col min="8" max="8" width="12.7109375" style="456" customWidth="1"/>
    <col min="9" max="16384" width="9.140625" style="456"/>
  </cols>
  <sheetData>
    <row r="1" spans="1:8" s="1060" customFormat="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</row>
    <row r="3" spans="1:8" ht="15.75" x14ac:dyDescent="0.25">
      <c r="A3" s="3522" t="s">
        <v>1808</v>
      </c>
      <c r="B3" s="3522"/>
      <c r="C3" s="3522"/>
      <c r="D3" s="3522"/>
      <c r="E3" s="3522"/>
      <c r="F3" s="3522"/>
      <c r="G3" s="3522"/>
      <c r="H3" s="3522"/>
    </row>
    <row r="4" spans="1:8" ht="15.75" x14ac:dyDescent="0.25">
      <c r="A4" s="1061"/>
      <c r="B4" s="1061"/>
      <c r="C4" s="1061"/>
      <c r="D4" s="1061"/>
      <c r="E4" s="1061"/>
      <c r="F4" s="1061"/>
      <c r="G4" s="1061"/>
      <c r="H4" s="1061"/>
    </row>
    <row r="5" spans="1:8" ht="15.75" x14ac:dyDescent="0.25">
      <c r="A5" s="3437" t="s">
        <v>771</v>
      </c>
      <c r="B5" s="3437"/>
      <c r="C5" s="3437"/>
      <c r="D5" s="3437"/>
      <c r="E5" s="3437"/>
      <c r="F5" s="3437"/>
      <c r="G5" s="3437"/>
      <c r="H5" s="3437"/>
    </row>
    <row r="6" spans="1:8" ht="15.75" x14ac:dyDescent="0.25">
      <c r="A6" s="177"/>
      <c r="B6" s="177"/>
      <c r="C6" s="177"/>
      <c r="D6" s="177"/>
      <c r="E6" s="177"/>
      <c r="F6" s="177"/>
      <c r="G6" s="177"/>
      <c r="H6" s="177"/>
    </row>
    <row r="7" spans="1:8" ht="12.75" customHeight="1" thickBot="1" x14ac:dyDescent="0.25">
      <c r="B7" s="1062"/>
      <c r="C7" s="1063"/>
      <c r="D7" s="1063"/>
      <c r="E7" s="1063"/>
      <c r="F7" s="1063"/>
      <c r="G7" s="1063"/>
      <c r="H7" s="1064" t="s">
        <v>68</v>
      </c>
    </row>
    <row r="8" spans="1:8" s="1067" customFormat="1" ht="13.5" thickBot="1" x14ac:dyDescent="0.25">
      <c r="A8" s="1629" t="s">
        <v>1801</v>
      </c>
      <c r="B8" s="1899" t="s">
        <v>671</v>
      </c>
      <c r="C8" s="1900"/>
      <c r="D8" s="1900"/>
      <c r="E8" s="1901"/>
      <c r="F8" s="3567" t="s">
        <v>672</v>
      </c>
      <c r="G8" s="3568"/>
      <c r="H8" s="2573" t="s">
        <v>1800</v>
      </c>
    </row>
    <row r="9" spans="1:8" s="1067" customFormat="1" ht="16.5" customHeight="1" thickBot="1" x14ac:dyDescent="0.3">
      <c r="A9" s="1801">
        <f>A10</f>
        <v>232</v>
      </c>
      <c r="B9" s="1068" t="s">
        <v>2</v>
      </c>
      <c r="C9" s="1069" t="s">
        <v>673</v>
      </c>
      <c r="D9" s="1070" t="s">
        <v>674</v>
      </c>
      <c r="E9" s="1071" t="s">
        <v>675</v>
      </c>
      <c r="F9" s="3569" t="s">
        <v>1118</v>
      </c>
      <c r="G9" s="3569"/>
      <c r="H9" s="1801">
        <f>H10</f>
        <v>232</v>
      </c>
    </row>
    <row r="10" spans="1:8" s="1067" customFormat="1" ht="25.5" customHeight="1" thickBot="1" x14ac:dyDescent="0.3">
      <c r="A10" s="1802">
        <v>232</v>
      </c>
      <c r="B10" s="1803" t="s">
        <v>170</v>
      </c>
      <c r="C10" s="1804">
        <v>1801</v>
      </c>
      <c r="D10" s="1805">
        <v>3792</v>
      </c>
      <c r="E10" s="1806">
        <v>2122</v>
      </c>
      <c r="F10" s="3580" t="s">
        <v>1769</v>
      </c>
      <c r="G10" s="3580"/>
      <c r="H10" s="2574">
        <v>232</v>
      </c>
    </row>
    <row r="11" spans="1:8" x14ac:dyDescent="0.2">
      <c r="B11" s="1341"/>
      <c r="C11" s="1342"/>
      <c r="D11" s="1343"/>
      <c r="E11" s="1344"/>
      <c r="F11" s="1345"/>
      <c r="G11" s="1345"/>
      <c r="H11" s="1346"/>
    </row>
    <row r="12" spans="1:8" x14ac:dyDescent="0.2">
      <c r="A12" s="1499"/>
      <c r="B12" s="1499"/>
      <c r="C12" s="1499"/>
    </row>
  </sheetData>
  <mergeCells count="6">
    <mergeCell ref="F10:G10"/>
    <mergeCell ref="A1:H1"/>
    <mergeCell ref="A3:H3"/>
    <mergeCell ref="A5:H5"/>
    <mergeCell ref="F8:G8"/>
    <mergeCell ref="F9:G9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</sheetPr>
  <dimension ref="A1:K95"/>
  <sheetViews>
    <sheetView zoomScaleNormal="100" zoomScaleSheetLayoutView="75" workbookViewId="0">
      <selection sqref="A1:H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0" style="1060" customWidth="1"/>
    <col min="4" max="4" width="45.140625" style="1060" customWidth="1"/>
    <col min="5" max="6" width="10.140625" style="1060" customWidth="1"/>
    <col min="7" max="7" width="10.85546875" style="1060" customWidth="1"/>
    <col min="8" max="8" width="10.85546875" style="1150" customWidth="1"/>
    <col min="9" max="9" width="10.140625" style="1060" customWidth="1"/>
    <col min="10" max="10" width="9.140625" style="1060"/>
    <col min="11" max="11" width="12.140625" style="1060" customWidth="1"/>
    <col min="12" max="16384" width="9.140625" style="1060"/>
  </cols>
  <sheetData>
    <row r="1" spans="1:1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95"/>
    </row>
    <row r="2" spans="1:11" ht="12.75" customHeight="1" x14ac:dyDescent="0.2">
      <c r="F2" s="1272"/>
      <c r="G2" s="1272"/>
      <c r="H2" s="1348"/>
      <c r="I2" s="1272"/>
    </row>
    <row r="3" spans="1:11" s="4" customFormat="1" ht="15.75" x14ac:dyDescent="0.25">
      <c r="A3" s="3437" t="s">
        <v>780</v>
      </c>
      <c r="B3" s="3437"/>
      <c r="C3" s="3437"/>
      <c r="D3" s="3437"/>
      <c r="E3" s="3437"/>
      <c r="F3" s="3437"/>
      <c r="G3" s="3437"/>
      <c r="H3" s="3437"/>
      <c r="I3" s="811"/>
    </row>
    <row r="4" spans="1:11" s="4" customFormat="1" ht="15.75" x14ac:dyDescent="0.25">
      <c r="B4" s="177"/>
      <c r="C4" s="177"/>
      <c r="D4" s="177"/>
      <c r="E4" s="177"/>
      <c r="F4" s="177"/>
      <c r="G4" s="177"/>
      <c r="H4" s="177"/>
      <c r="I4" s="811"/>
    </row>
    <row r="5" spans="1:11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</row>
    <row r="6" spans="1:11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184"/>
      <c r="I6" s="1184"/>
    </row>
    <row r="7" spans="1:11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807"/>
      <c r="H7" s="1808"/>
      <c r="I7" s="1808"/>
      <c r="J7" s="1155"/>
      <c r="K7" s="1155"/>
    </row>
    <row r="8" spans="1:11" s="1151" customFormat="1" ht="12.75" customHeight="1" thickBot="1" x14ac:dyDescent="0.3">
      <c r="B8" s="2599"/>
      <c r="C8" s="3528"/>
      <c r="D8" s="3467"/>
      <c r="E8" s="3469"/>
      <c r="F8" s="91"/>
      <c r="G8" s="1184"/>
      <c r="H8" s="1478"/>
      <c r="I8" s="1809"/>
    </row>
    <row r="9" spans="1:11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SUM(E10:E15)</f>
        <v>442340.94</v>
      </c>
      <c r="F9" s="187"/>
      <c r="G9" s="1184"/>
      <c r="H9" s="1184"/>
      <c r="I9" s="1809"/>
    </row>
    <row r="10" spans="1:11" s="1157" customFormat="1" ht="12.75" customHeight="1" x14ac:dyDescent="0.2">
      <c r="B10" s="188"/>
      <c r="C10" s="1500" t="s">
        <v>456</v>
      </c>
      <c r="D10" s="1357" t="s">
        <v>457</v>
      </c>
      <c r="E10" s="191">
        <f>F23</f>
        <v>7000</v>
      </c>
      <c r="F10" s="192"/>
      <c r="G10" s="620"/>
      <c r="H10" s="221"/>
      <c r="I10" s="1810"/>
    </row>
    <row r="11" spans="1:11" s="1157" customFormat="1" ht="12.75" customHeight="1" x14ac:dyDescent="0.2">
      <c r="B11" s="188"/>
      <c r="C11" s="189" t="s">
        <v>458</v>
      </c>
      <c r="D11" s="190" t="s">
        <v>459</v>
      </c>
      <c r="E11" s="196">
        <f>H33</f>
        <v>244008</v>
      </c>
      <c r="F11" s="192"/>
      <c r="G11" s="620"/>
      <c r="H11" s="221"/>
      <c r="I11" s="1810"/>
    </row>
    <row r="12" spans="1:11" s="1157" customFormat="1" ht="12.75" customHeight="1" x14ac:dyDescent="0.2">
      <c r="B12" s="188"/>
      <c r="C12" s="193" t="s">
        <v>156</v>
      </c>
      <c r="D12" s="194" t="s">
        <v>157</v>
      </c>
      <c r="E12" s="195">
        <f>F42</f>
        <v>3736.67</v>
      </c>
      <c r="F12" s="192"/>
      <c r="G12" s="620"/>
      <c r="H12" s="221"/>
      <c r="I12" s="1810"/>
    </row>
    <row r="13" spans="1:11" s="1157" customFormat="1" ht="12.75" customHeight="1" x14ac:dyDescent="0.2">
      <c r="B13" s="188"/>
      <c r="C13" s="189" t="s">
        <v>158</v>
      </c>
      <c r="D13" s="190" t="s">
        <v>159</v>
      </c>
      <c r="E13" s="245">
        <f>F59</f>
        <v>29425.15</v>
      </c>
      <c r="F13" s="192"/>
      <c r="G13" s="620"/>
      <c r="H13" s="221"/>
      <c r="I13" s="1810"/>
    </row>
    <row r="14" spans="1:11" s="1157" customFormat="1" ht="12.75" customHeight="1" x14ac:dyDescent="0.2">
      <c r="B14" s="188"/>
      <c r="C14" s="193" t="s">
        <v>160</v>
      </c>
      <c r="D14" s="194" t="s">
        <v>1919</v>
      </c>
      <c r="E14" s="196">
        <f>F74</f>
        <v>156271.12</v>
      </c>
      <c r="F14" s="198"/>
      <c r="G14" s="620"/>
      <c r="H14" s="221"/>
      <c r="I14" s="1810"/>
    </row>
    <row r="15" spans="1:11" s="1157" customFormat="1" ht="12.75" customHeight="1" thickBot="1" x14ac:dyDescent="0.25">
      <c r="B15" s="188"/>
      <c r="C15" s="2224" t="s">
        <v>162</v>
      </c>
      <c r="D15" s="2225" t="s">
        <v>1921</v>
      </c>
      <c r="E15" s="1904">
        <f>F86</f>
        <v>1900</v>
      </c>
      <c r="F15" s="198"/>
      <c r="G15" s="620"/>
      <c r="H15" s="221"/>
      <c r="I15" s="1810"/>
    </row>
    <row r="16" spans="1:11" s="4" customFormat="1" ht="12.75" customHeight="1" x14ac:dyDescent="0.25">
      <c r="B16" s="199"/>
      <c r="C16" s="3"/>
      <c r="D16" s="3"/>
      <c r="E16" s="3"/>
      <c r="F16" s="3"/>
      <c r="H16" s="1811"/>
      <c r="I16" s="1812"/>
    </row>
    <row r="17" spans="1:10" s="4" customFormat="1" ht="12.75" customHeight="1" x14ac:dyDescent="0.25">
      <c r="B17" s="199"/>
      <c r="C17" s="3"/>
      <c r="D17" s="3"/>
      <c r="E17" s="3"/>
      <c r="F17" s="3"/>
      <c r="G17" s="3"/>
    </row>
    <row r="18" spans="1:10" ht="12.75" customHeight="1" x14ac:dyDescent="0.2"/>
    <row r="19" spans="1:10" ht="18.75" customHeight="1" x14ac:dyDescent="0.2">
      <c r="B19" s="201" t="s">
        <v>1119</v>
      </c>
      <c r="C19" s="201"/>
      <c r="D19" s="201"/>
      <c r="E19" s="201"/>
      <c r="F19" s="201"/>
      <c r="G19" s="201"/>
      <c r="H19" s="201"/>
    </row>
    <row r="20" spans="1:10" ht="12.75" customHeight="1" thickBot="1" x14ac:dyDescent="0.25">
      <c r="B20" s="1152"/>
      <c r="C20" s="1152"/>
      <c r="D20" s="1152"/>
      <c r="E20" s="181"/>
      <c r="F20" s="181"/>
      <c r="G20" s="181" t="s">
        <v>110</v>
      </c>
      <c r="H20" s="1153"/>
    </row>
    <row r="21" spans="1:10" ht="12.75" customHeight="1" x14ac:dyDescent="0.2">
      <c r="A21" s="3472" t="s">
        <v>1801</v>
      </c>
      <c r="B21" s="3527" t="s">
        <v>164</v>
      </c>
      <c r="C21" s="3530" t="s">
        <v>1120</v>
      </c>
      <c r="D21" s="3466" t="s">
        <v>462</v>
      </c>
      <c r="E21" s="3583" t="s">
        <v>1804</v>
      </c>
      <c r="F21" s="3468" t="s">
        <v>1800</v>
      </c>
      <c r="G21" s="3489" t="s">
        <v>167</v>
      </c>
      <c r="H21" s="1060"/>
    </row>
    <row r="22" spans="1:10" ht="19.5" customHeight="1" thickBot="1" x14ac:dyDescent="0.25">
      <c r="A22" s="3473"/>
      <c r="B22" s="3528"/>
      <c r="C22" s="3531"/>
      <c r="D22" s="3467"/>
      <c r="E22" s="3584"/>
      <c r="F22" s="3507"/>
      <c r="G22" s="3490"/>
      <c r="H22" s="1060"/>
    </row>
    <row r="23" spans="1:10" s="1084" customFormat="1" ht="15" customHeight="1" thickBot="1" x14ac:dyDescent="0.3">
      <c r="A23" s="186">
        <f>A24</f>
        <v>2000</v>
      </c>
      <c r="B23" s="184" t="s">
        <v>2</v>
      </c>
      <c r="C23" s="583" t="s">
        <v>168</v>
      </c>
      <c r="D23" s="393" t="s">
        <v>169</v>
      </c>
      <c r="E23" s="186">
        <f>E24</f>
        <v>7000</v>
      </c>
      <c r="F23" s="186">
        <f>F24</f>
        <v>7000</v>
      </c>
      <c r="G23" s="1167" t="s">
        <v>6</v>
      </c>
    </row>
    <row r="24" spans="1:10" s="1084" customFormat="1" ht="12.75" customHeight="1" x14ac:dyDescent="0.25">
      <c r="A24" s="1502">
        <f>SUM(A25:A26)</f>
        <v>2000</v>
      </c>
      <c r="B24" s="1435" t="s">
        <v>6</v>
      </c>
      <c r="C24" s="1813" t="s">
        <v>6</v>
      </c>
      <c r="D24" s="1814" t="s">
        <v>463</v>
      </c>
      <c r="E24" s="1815">
        <f>SUM(E25:E26)</f>
        <v>7000</v>
      </c>
      <c r="F24" s="1174">
        <f>SUM(F25:F26)</f>
        <v>7000</v>
      </c>
      <c r="G24" s="1816"/>
    </row>
    <row r="25" spans="1:10" s="1084" customFormat="1" ht="22.5" x14ac:dyDescent="0.25">
      <c r="A25" s="1461">
        <v>2000</v>
      </c>
      <c r="B25" s="1296" t="s">
        <v>170</v>
      </c>
      <c r="C25" s="2948" t="s">
        <v>2267</v>
      </c>
      <c r="D25" s="1817" t="s">
        <v>1383</v>
      </c>
      <c r="E25" s="1463">
        <v>5500</v>
      </c>
      <c r="F25" s="1464">
        <v>5500</v>
      </c>
      <c r="G25" s="1818"/>
    </row>
    <row r="26" spans="1:10" s="1084" customFormat="1" ht="12.75" customHeight="1" thickBot="1" x14ac:dyDescent="0.3">
      <c r="A26" s="1597">
        <v>0</v>
      </c>
      <c r="B26" s="1598" t="s">
        <v>170</v>
      </c>
      <c r="C26" s="2702" t="s">
        <v>1907</v>
      </c>
      <c r="D26" s="2703" t="s">
        <v>1908</v>
      </c>
      <c r="E26" s="1885">
        <v>1500</v>
      </c>
      <c r="F26" s="1456">
        <v>1500</v>
      </c>
      <c r="G26" s="1487"/>
    </row>
    <row r="27" spans="1:10" ht="12" customHeight="1" x14ac:dyDescent="0.2">
      <c r="B27" s="1060"/>
      <c r="H27" s="1819"/>
    </row>
    <row r="28" spans="1:10" ht="12.75" customHeight="1" x14ac:dyDescent="0.2">
      <c r="B28" s="1819"/>
      <c r="C28" s="1820"/>
      <c r="D28" s="1103"/>
      <c r="E28" s="1821"/>
      <c r="F28" s="1821"/>
      <c r="G28" s="1821"/>
      <c r="H28" s="1819"/>
    </row>
    <row r="29" spans="1:10" ht="18.75" customHeight="1" x14ac:dyDescent="0.2">
      <c r="B29" s="201" t="s">
        <v>1122</v>
      </c>
      <c r="C29" s="201"/>
      <c r="D29" s="201"/>
      <c r="E29" s="201"/>
      <c r="F29" s="201"/>
      <c r="G29" s="201"/>
      <c r="H29" s="179"/>
      <c r="I29" s="179"/>
      <c r="J29" s="179"/>
    </row>
    <row r="30" spans="1:10" ht="12.75" customHeight="1" thickBot="1" x14ac:dyDescent="0.25">
      <c r="B30" s="1152"/>
      <c r="C30" s="1152"/>
      <c r="D30" s="1152"/>
      <c r="E30" s="1152"/>
      <c r="F30" s="1152"/>
      <c r="G30" s="1152"/>
      <c r="H30" s="181" t="s">
        <v>110</v>
      </c>
      <c r="I30" s="181"/>
    </row>
    <row r="31" spans="1:10" ht="12.75" customHeight="1" x14ac:dyDescent="0.2">
      <c r="A31" s="3472" t="s">
        <v>1801</v>
      </c>
      <c r="B31" s="3482" t="s">
        <v>318</v>
      </c>
      <c r="C31" s="3484" t="s">
        <v>1123</v>
      </c>
      <c r="D31" s="3466" t="s">
        <v>468</v>
      </c>
      <c r="E31" s="3581" t="s">
        <v>469</v>
      </c>
      <c r="F31" s="3547" t="s">
        <v>470</v>
      </c>
      <c r="G31" s="3583" t="s">
        <v>1804</v>
      </c>
      <c r="H31" s="3585" t="s">
        <v>1800</v>
      </c>
    </row>
    <row r="32" spans="1:10" ht="18" customHeight="1" thickBot="1" x14ac:dyDescent="0.25">
      <c r="A32" s="3473"/>
      <c r="B32" s="3498"/>
      <c r="C32" s="3493"/>
      <c r="D32" s="3467"/>
      <c r="E32" s="3582"/>
      <c r="F32" s="3548"/>
      <c r="G32" s="3584"/>
      <c r="H32" s="3586"/>
    </row>
    <row r="33" spans="1:10" ht="15.75" customHeight="1" thickBot="1" x14ac:dyDescent="0.25">
      <c r="A33" s="1390">
        <f>SUM(A34:A35)</f>
        <v>208103.04000000001</v>
      </c>
      <c r="B33" s="848" t="s">
        <v>2</v>
      </c>
      <c r="C33" s="849" t="s">
        <v>471</v>
      </c>
      <c r="D33" s="850" t="s">
        <v>169</v>
      </c>
      <c r="E33" s="231">
        <f>SUM(E34:E35)</f>
        <v>213900</v>
      </c>
      <c r="F33" s="2705">
        <f>SUM(F34:F35)</f>
        <v>30108</v>
      </c>
      <c r="G33" s="1390">
        <f>SUM(G34:G35)</f>
        <v>244008</v>
      </c>
      <c r="H33" s="2918">
        <f>SUM(H34:H35)</f>
        <v>244008</v>
      </c>
      <c r="J33" s="1822"/>
    </row>
    <row r="34" spans="1:10" ht="12.75" customHeight="1" x14ac:dyDescent="0.2">
      <c r="A34" s="1823">
        <v>205703.04000000001</v>
      </c>
      <c r="B34" s="1824" t="s">
        <v>170</v>
      </c>
      <c r="C34" s="39" t="s">
        <v>1121</v>
      </c>
      <c r="D34" s="1825" t="s">
        <v>1124</v>
      </c>
      <c r="E34" s="2706">
        <v>211400</v>
      </c>
      <c r="F34" s="2707">
        <v>28308</v>
      </c>
      <c r="G34" s="2106">
        <v>239708</v>
      </c>
      <c r="H34" s="2919">
        <f>E34+F34</f>
        <v>239708</v>
      </c>
    </row>
    <row r="35" spans="1:10" ht="12.75" customHeight="1" thickBot="1" x14ac:dyDescent="0.25">
      <c r="A35" s="1797">
        <v>2400</v>
      </c>
      <c r="B35" s="1826" t="s">
        <v>170</v>
      </c>
      <c r="C35" s="74" t="s">
        <v>1125</v>
      </c>
      <c r="D35" s="1827" t="s">
        <v>1126</v>
      </c>
      <c r="E35" s="2708">
        <v>2500</v>
      </c>
      <c r="F35" s="2709">
        <v>1800</v>
      </c>
      <c r="G35" s="2690">
        <v>4300</v>
      </c>
      <c r="H35" s="2920">
        <f>E35+F35</f>
        <v>4300</v>
      </c>
      <c r="I35" s="1102"/>
    </row>
    <row r="36" spans="1:10" ht="12.75" customHeight="1" x14ac:dyDescent="0.2">
      <c r="B36" s="1828"/>
      <c r="C36" s="1828"/>
      <c r="D36" s="1828"/>
      <c r="E36" s="1828"/>
      <c r="F36" s="1828"/>
      <c r="G36" s="1828"/>
      <c r="H36" s="1828"/>
      <c r="I36" s="1828"/>
    </row>
    <row r="37" spans="1:10" ht="12.75" customHeight="1" x14ac:dyDescent="0.2"/>
    <row r="38" spans="1:10" ht="18.75" customHeight="1" x14ac:dyDescent="0.2">
      <c r="B38" s="201" t="s">
        <v>1127</v>
      </c>
      <c r="C38" s="201"/>
      <c r="D38" s="201"/>
      <c r="E38" s="201"/>
      <c r="F38" s="201"/>
      <c r="G38" s="201"/>
      <c r="H38" s="1661"/>
    </row>
    <row r="39" spans="1:10" ht="12.75" customHeight="1" thickBot="1" x14ac:dyDescent="0.25">
      <c r="B39" s="1152"/>
      <c r="C39" s="1152"/>
      <c r="D39" s="1152"/>
      <c r="E39" s="288"/>
      <c r="F39" s="288"/>
      <c r="G39" s="182" t="s">
        <v>110</v>
      </c>
      <c r="H39" s="1233"/>
    </row>
    <row r="40" spans="1:10" ht="12.75" customHeight="1" x14ac:dyDescent="0.2">
      <c r="A40" s="3472" t="s">
        <v>1801</v>
      </c>
      <c r="B40" s="3527" t="s">
        <v>164</v>
      </c>
      <c r="C40" s="3530" t="s">
        <v>1128</v>
      </c>
      <c r="D40" s="3476" t="s">
        <v>200</v>
      </c>
      <c r="E40" s="3583" t="s">
        <v>1804</v>
      </c>
      <c r="F40" s="3468" t="s">
        <v>1800</v>
      </c>
      <c r="G40" s="3532" t="s">
        <v>167</v>
      </c>
      <c r="H40" s="1060"/>
    </row>
    <row r="41" spans="1:10" ht="18" customHeight="1" thickBot="1" x14ac:dyDescent="0.25">
      <c r="A41" s="3473"/>
      <c r="B41" s="3528"/>
      <c r="C41" s="3531"/>
      <c r="D41" s="3477"/>
      <c r="E41" s="3584"/>
      <c r="F41" s="3507"/>
      <c r="G41" s="3533"/>
      <c r="H41" s="1060"/>
    </row>
    <row r="42" spans="1:10" ht="15" customHeight="1" thickBot="1" x14ac:dyDescent="0.25">
      <c r="A42" s="186">
        <f>A43+A44+A50+A51</f>
        <v>3767.33</v>
      </c>
      <c r="B42" s="393" t="s">
        <v>2</v>
      </c>
      <c r="C42" s="583" t="s">
        <v>168</v>
      </c>
      <c r="D42" s="185" t="s">
        <v>169</v>
      </c>
      <c r="E42" s="186">
        <f>E43+E44+E50+E51</f>
        <v>3736.67</v>
      </c>
      <c r="F42" s="2342">
        <f>F43+F44+F50+F51</f>
        <v>3736.67</v>
      </c>
      <c r="G42" s="1167" t="s">
        <v>6</v>
      </c>
      <c r="H42" s="1060"/>
    </row>
    <row r="43" spans="1:10" ht="12.75" customHeight="1" x14ac:dyDescent="0.2">
      <c r="A43" s="1829">
        <v>54</v>
      </c>
      <c r="B43" s="1830" t="s">
        <v>170</v>
      </c>
      <c r="C43" s="1831" t="s">
        <v>1129</v>
      </c>
      <c r="D43" s="1832" t="s">
        <v>781</v>
      </c>
      <c r="E43" s="1833">
        <v>54</v>
      </c>
      <c r="F43" s="1834">
        <v>54</v>
      </c>
      <c r="G43" s="1664"/>
      <c r="H43" s="1060"/>
    </row>
    <row r="44" spans="1:10" ht="12.75" customHeight="1" x14ac:dyDescent="0.2">
      <c r="A44" s="1835">
        <f>SUM(A45:A49)</f>
        <v>3021.25</v>
      </c>
      <c r="B44" s="1836" t="s">
        <v>170</v>
      </c>
      <c r="C44" s="1837" t="s">
        <v>6</v>
      </c>
      <c r="D44" s="1838" t="s">
        <v>1130</v>
      </c>
      <c r="E44" s="1839">
        <f>SUM(E45:E49)</f>
        <v>3518.15</v>
      </c>
      <c r="F44" s="1840">
        <f>SUM(F45:F49)</f>
        <v>3518.15</v>
      </c>
      <c r="G44" s="307"/>
      <c r="H44" s="1060"/>
    </row>
    <row r="45" spans="1:10" ht="12.75" customHeight="1" x14ac:dyDescent="0.2">
      <c r="A45" s="1217">
        <v>1000</v>
      </c>
      <c r="B45" s="1841" t="s">
        <v>179</v>
      </c>
      <c r="C45" s="1842" t="s">
        <v>1131</v>
      </c>
      <c r="D45" s="1843" t="s">
        <v>1132</v>
      </c>
      <c r="E45" s="1844">
        <v>1000</v>
      </c>
      <c r="F45" s="1623">
        <v>1000</v>
      </c>
      <c r="G45" s="1419"/>
      <c r="H45" s="1060"/>
    </row>
    <row r="46" spans="1:10" ht="12.75" customHeight="1" x14ac:dyDescent="0.2">
      <c r="A46" s="1217">
        <v>300</v>
      </c>
      <c r="B46" s="1841" t="s">
        <v>179</v>
      </c>
      <c r="C46" s="1842" t="s">
        <v>1133</v>
      </c>
      <c r="D46" s="1843" t="s">
        <v>1134</v>
      </c>
      <c r="E46" s="1844">
        <v>300</v>
      </c>
      <c r="F46" s="1623">
        <v>300</v>
      </c>
      <c r="G46" s="1419"/>
      <c r="H46" s="1060"/>
    </row>
    <row r="47" spans="1:10" ht="12.75" customHeight="1" x14ac:dyDescent="0.2">
      <c r="A47" s="1217">
        <v>1121.25</v>
      </c>
      <c r="B47" s="1841" t="s">
        <v>179</v>
      </c>
      <c r="C47" s="1842" t="s">
        <v>1135</v>
      </c>
      <c r="D47" s="1843" t="s">
        <v>1136</v>
      </c>
      <c r="E47" s="1844">
        <v>1327.75</v>
      </c>
      <c r="F47" s="1623">
        <v>1327.75</v>
      </c>
      <c r="G47" s="1419"/>
      <c r="H47" s="1060"/>
    </row>
    <row r="48" spans="1:10" ht="12.75" customHeight="1" x14ac:dyDescent="0.2">
      <c r="A48" s="1217">
        <v>600</v>
      </c>
      <c r="B48" s="1841" t="s">
        <v>179</v>
      </c>
      <c r="C48" s="1842" t="s">
        <v>1137</v>
      </c>
      <c r="D48" s="1843" t="s">
        <v>1138</v>
      </c>
      <c r="E48" s="1844">
        <v>600</v>
      </c>
      <c r="F48" s="1623">
        <v>600</v>
      </c>
      <c r="G48" s="1419"/>
      <c r="H48" s="1060"/>
    </row>
    <row r="49" spans="1:10" ht="22.5" x14ac:dyDescent="0.2">
      <c r="A49" s="1278">
        <v>0</v>
      </c>
      <c r="B49" s="574" t="s">
        <v>179</v>
      </c>
      <c r="C49" s="540" t="s">
        <v>1905</v>
      </c>
      <c r="D49" s="662" t="s">
        <v>1906</v>
      </c>
      <c r="E49" s="1241">
        <v>290.39999999999998</v>
      </c>
      <c r="F49" s="1242">
        <v>290.39999999999998</v>
      </c>
      <c r="G49" s="1419"/>
      <c r="H49" s="1060"/>
    </row>
    <row r="50" spans="1:10" ht="12.75" customHeight="1" x14ac:dyDescent="0.2">
      <c r="A50" s="2693">
        <v>164.52</v>
      </c>
      <c r="B50" s="2694" t="s">
        <v>170</v>
      </c>
      <c r="C50" s="2695" t="s">
        <v>1139</v>
      </c>
      <c r="D50" s="2696" t="s">
        <v>1140</v>
      </c>
      <c r="E50" s="2697">
        <v>164.52</v>
      </c>
      <c r="F50" s="2698">
        <v>164.52</v>
      </c>
      <c r="G50" s="2699"/>
      <c r="H50" s="1060"/>
    </row>
    <row r="51" spans="1:10" ht="12.75" customHeight="1" x14ac:dyDescent="0.2">
      <c r="A51" s="1539">
        <f>A52</f>
        <v>527.55999999999995</v>
      </c>
      <c r="B51" s="1845" t="s">
        <v>170</v>
      </c>
      <c r="C51" s="914" t="s">
        <v>6</v>
      </c>
      <c r="D51" s="915" t="s">
        <v>603</v>
      </c>
      <c r="E51" s="1693">
        <f>SUM(E52:E52)</f>
        <v>0</v>
      </c>
      <c r="F51" s="1544">
        <f>F52</f>
        <v>0</v>
      </c>
      <c r="G51" s="1673"/>
      <c r="H51" s="1060"/>
    </row>
    <row r="52" spans="1:10" ht="12.75" customHeight="1" thickBot="1" x14ac:dyDescent="0.25">
      <c r="A52" s="1702">
        <v>527.55999999999995</v>
      </c>
      <c r="B52" s="2700" t="s">
        <v>179</v>
      </c>
      <c r="C52" s="1846" t="s">
        <v>1141</v>
      </c>
      <c r="D52" s="1847" t="s">
        <v>782</v>
      </c>
      <c r="E52" s="2701">
        <v>0</v>
      </c>
      <c r="F52" s="1324">
        <v>0</v>
      </c>
      <c r="G52" s="1448"/>
      <c r="H52" s="1060"/>
    </row>
    <row r="53" spans="1:10" ht="12.75" customHeight="1" x14ac:dyDescent="0.2">
      <c r="A53" s="313"/>
      <c r="B53" s="2691"/>
      <c r="C53" s="2692"/>
      <c r="D53" s="2140"/>
      <c r="E53" s="313"/>
      <c r="F53" s="1478"/>
      <c r="G53" s="1271"/>
      <c r="H53" s="1272"/>
      <c r="I53" s="1272"/>
      <c r="J53" s="1272"/>
    </row>
    <row r="54" spans="1:10" ht="12.75" customHeight="1" x14ac:dyDescent="0.2"/>
    <row r="55" spans="1:10" ht="18.75" customHeight="1" x14ac:dyDescent="0.2">
      <c r="B55" s="201" t="s">
        <v>1142</v>
      </c>
      <c r="C55" s="201"/>
      <c r="D55" s="201"/>
      <c r="E55" s="201"/>
      <c r="F55" s="201"/>
      <c r="G55" s="201"/>
      <c r="H55" s="1661"/>
    </row>
    <row r="56" spans="1:10" ht="12.75" customHeight="1" thickBot="1" x14ac:dyDescent="0.25">
      <c r="B56" s="1152"/>
      <c r="C56" s="1152"/>
      <c r="D56" s="1152"/>
      <c r="E56" s="288"/>
      <c r="F56" s="288"/>
      <c r="G56" s="182" t="s">
        <v>110</v>
      </c>
      <c r="H56" s="1233"/>
    </row>
    <row r="57" spans="1:10" ht="12.75" customHeight="1" x14ac:dyDescent="0.2">
      <c r="A57" s="3472" t="s">
        <v>1801</v>
      </c>
      <c r="B57" s="3527" t="s">
        <v>164</v>
      </c>
      <c r="C57" s="3530" t="s">
        <v>1143</v>
      </c>
      <c r="D57" s="3476" t="s">
        <v>292</v>
      </c>
      <c r="E57" s="3583" t="s">
        <v>1804</v>
      </c>
      <c r="F57" s="3468" t="s">
        <v>1800</v>
      </c>
      <c r="G57" s="3470" t="s">
        <v>167</v>
      </c>
      <c r="H57" s="1060"/>
    </row>
    <row r="58" spans="1:10" ht="21.75" customHeight="1" thickBot="1" x14ac:dyDescent="0.25">
      <c r="A58" s="3473"/>
      <c r="B58" s="3528"/>
      <c r="C58" s="3531"/>
      <c r="D58" s="3477"/>
      <c r="E58" s="3584"/>
      <c r="F58" s="3507"/>
      <c r="G58" s="3471"/>
      <c r="H58" s="1060"/>
    </row>
    <row r="59" spans="1:10" ht="15.75" customHeight="1" thickBot="1" x14ac:dyDescent="0.25">
      <c r="A59" s="186">
        <f>SUM(A60:A67)</f>
        <v>44600</v>
      </c>
      <c r="B59" s="184" t="s">
        <v>2</v>
      </c>
      <c r="C59" s="583" t="s">
        <v>168</v>
      </c>
      <c r="D59" s="185" t="s">
        <v>169</v>
      </c>
      <c r="E59" s="186">
        <f>SUM(E60:E67)</f>
        <v>29425.15</v>
      </c>
      <c r="F59" s="186">
        <f>SUM(F60:F67)</f>
        <v>29425.15</v>
      </c>
      <c r="G59" s="1167" t="s">
        <v>6</v>
      </c>
      <c r="H59" s="1060"/>
    </row>
    <row r="60" spans="1:10" s="1084" customFormat="1" ht="12.75" customHeight="1" x14ac:dyDescent="0.25">
      <c r="A60" s="728">
        <v>15497.4</v>
      </c>
      <c r="B60" s="1986" t="s">
        <v>2</v>
      </c>
      <c r="C60" s="2685" t="s">
        <v>1924</v>
      </c>
      <c r="D60" s="2686" t="s">
        <v>1904</v>
      </c>
      <c r="E60" s="732">
        <v>15497.4</v>
      </c>
      <c r="F60" s="733">
        <v>15497.4</v>
      </c>
      <c r="G60" s="385"/>
    </row>
    <row r="61" spans="1:10" s="1084" customFormat="1" ht="12.75" customHeight="1" x14ac:dyDescent="0.25">
      <c r="A61" s="1857">
        <v>2200</v>
      </c>
      <c r="B61" s="1858" t="s">
        <v>2</v>
      </c>
      <c r="C61" s="544" t="s">
        <v>1144</v>
      </c>
      <c r="D61" s="1859" t="s">
        <v>1923</v>
      </c>
      <c r="E61" s="1860">
        <v>2200</v>
      </c>
      <c r="F61" s="1861">
        <v>2200</v>
      </c>
      <c r="G61" s="1862"/>
    </row>
    <row r="62" spans="1:10" s="1084" customFormat="1" ht="12.75" customHeight="1" x14ac:dyDescent="0.25">
      <c r="A62" s="1278">
        <v>5000</v>
      </c>
      <c r="B62" s="574" t="s">
        <v>2</v>
      </c>
      <c r="C62" s="540" t="s">
        <v>1145</v>
      </c>
      <c r="D62" s="1250" t="s">
        <v>1146</v>
      </c>
      <c r="E62" s="1241">
        <v>5000</v>
      </c>
      <c r="F62" s="1242">
        <v>5000</v>
      </c>
      <c r="G62" s="385"/>
    </row>
    <row r="63" spans="1:10" s="1084" customFormat="1" ht="12.75" customHeight="1" x14ac:dyDescent="0.25">
      <c r="A63" s="1851">
        <v>200</v>
      </c>
      <c r="B63" s="574" t="s">
        <v>2</v>
      </c>
      <c r="C63" s="540" t="s">
        <v>1147</v>
      </c>
      <c r="D63" s="1852" t="s">
        <v>783</v>
      </c>
      <c r="E63" s="1853">
        <v>200</v>
      </c>
      <c r="F63" s="1854">
        <v>200</v>
      </c>
      <c r="G63" s="385"/>
    </row>
    <row r="64" spans="1:10" s="1084" customFormat="1" ht="12.75" customHeight="1" x14ac:dyDescent="0.25">
      <c r="A64" s="1461">
        <v>1302.5999999999999</v>
      </c>
      <c r="B64" s="1865" t="s">
        <v>2</v>
      </c>
      <c r="C64" s="1451" t="s">
        <v>1148</v>
      </c>
      <c r="D64" s="1995" t="s">
        <v>1136</v>
      </c>
      <c r="E64" s="1463">
        <v>1327.75</v>
      </c>
      <c r="F64" s="1464">
        <v>1327.75</v>
      </c>
      <c r="G64" s="388"/>
    </row>
    <row r="65" spans="1:9" s="1084" customFormat="1" ht="12.75" customHeight="1" x14ac:dyDescent="0.25">
      <c r="A65" s="1851">
        <v>15000</v>
      </c>
      <c r="B65" s="574" t="s">
        <v>2</v>
      </c>
      <c r="C65" s="1867" t="s">
        <v>1149</v>
      </c>
      <c r="D65" s="2687" t="s">
        <v>784</v>
      </c>
      <c r="E65" s="1853">
        <v>0</v>
      </c>
      <c r="F65" s="1854">
        <v>0</v>
      </c>
      <c r="G65" s="1749"/>
    </row>
    <row r="66" spans="1:9" s="1084" customFormat="1" ht="22.5" x14ac:dyDescent="0.25">
      <c r="A66" s="1851">
        <v>400</v>
      </c>
      <c r="B66" s="574" t="s">
        <v>2</v>
      </c>
      <c r="C66" s="1867" t="s">
        <v>1150</v>
      </c>
      <c r="D66" s="1694" t="s">
        <v>785</v>
      </c>
      <c r="E66" s="1853">
        <v>200</v>
      </c>
      <c r="F66" s="1854">
        <v>200</v>
      </c>
      <c r="G66" s="1749"/>
    </row>
    <row r="67" spans="1:9" ht="12.75" customHeight="1" thickBot="1" x14ac:dyDescent="0.25">
      <c r="A67" s="1224">
        <v>5000</v>
      </c>
      <c r="B67" s="2688" t="s">
        <v>2</v>
      </c>
      <c r="C67" s="2215" t="s">
        <v>1384</v>
      </c>
      <c r="D67" s="2689" t="s">
        <v>1151</v>
      </c>
      <c r="E67" s="2690">
        <v>5000</v>
      </c>
      <c r="F67" s="1870">
        <v>5000</v>
      </c>
      <c r="G67" s="1871"/>
    </row>
    <row r="68" spans="1:9" ht="12.75" customHeight="1" x14ac:dyDescent="0.2"/>
    <row r="69" spans="1:9" ht="12.75" customHeight="1" x14ac:dyDescent="0.2"/>
    <row r="70" spans="1:9" ht="18.75" customHeight="1" x14ac:dyDescent="0.2">
      <c r="B70" s="201" t="s">
        <v>1152</v>
      </c>
      <c r="C70" s="201"/>
      <c r="D70" s="201"/>
      <c r="E70" s="201"/>
      <c r="F70" s="201"/>
      <c r="G70" s="201"/>
      <c r="H70" s="180"/>
    </row>
    <row r="71" spans="1:9" ht="12.75" customHeight="1" thickBot="1" x14ac:dyDescent="0.25">
      <c r="B71" s="1152"/>
      <c r="C71" s="1152"/>
      <c r="D71" s="1152"/>
      <c r="E71" s="181"/>
      <c r="F71" s="181"/>
      <c r="G71" s="181" t="s">
        <v>110</v>
      </c>
      <c r="H71" s="1153"/>
    </row>
    <row r="72" spans="1:9" ht="12.75" customHeight="1" x14ac:dyDescent="0.2">
      <c r="A72" s="3472" t="s">
        <v>1801</v>
      </c>
      <c r="B72" s="3551" t="s">
        <v>164</v>
      </c>
      <c r="C72" s="3530" t="s">
        <v>1153</v>
      </c>
      <c r="D72" s="3466" t="s">
        <v>313</v>
      </c>
      <c r="E72" s="3583" t="s">
        <v>1804</v>
      </c>
      <c r="F72" s="3468" t="s">
        <v>1800</v>
      </c>
      <c r="G72" s="3532" t="s">
        <v>167</v>
      </c>
      <c r="H72" s="1060"/>
    </row>
    <row r="73" spans="1:9" ht="17.25" customHeight="1" thickBot="1" x14ac:dyDescent="0.25">
      <c r="A73" s="3473"/>
      <c r="B73" s="3552"/>
      <c r="C73" s="3531"/>
      <c r="D73" s="3467"/>
      <c r="E73" s="3584"/>
      <c r="F73" s="3507"/>
      <c r="G73" s="3533"/>
      <c r="H73" s="1060"/>
    </row>
    <row r="74" spans="1:9" s="1084" customFormat="1" ht="14.25" customHeight="1" thickBot="1" x14ac:dyDescent="0.3">
      <c r="A74" s="186">
        <f>A75</f>
        <v>112777.78</v>
      </c>
      <c r="B74" s="230" t="s">
        <v>2</v>
      </c>
      <c r="C74" s="583" t="s">
        <v>168</v>
      </c>
      <c r="D74" s="185" t="s">
        <v>169</v>
      </c>
      <c r="E74" s="186">
        <f>E75</f>
        <v>156271.12</v>
      </c>
      <c r="F74" s="186">
        <f>F75</f>
        <v>156271.12</v>
      </c>
      <c r="G74" s="1167" t="s">
        <v>6</v>
      </c>
    </row>
    <row r="75" spans="1:9" ht="12.75" customHeight="1" x14ac:dyDescent="0.2">
      <c r="A75" s="2109">
        <f>SUM(A76:A79)</f>
        <v>112777.78</v>
      </c>
      <c r="B75" s="1872" t="s">
        <v>6</v>
      </c>
      <c r="C75" s="1873" t="s">
        <v>6</v>
      </c>
      <c r="D75" s="1874" t="s">
        <v>314</v>
      </c>
      <c r="E75" s="1875">
        <f>SUM(E76:E79)</f>
        <v>156271.12</v>
      </c>
      <c r="F75" s="1876">
        <f>SUM(F76:F79)</f>
        <v>156271.12</v>
      </c>
      <c r="G75" s="1877"/>
      <c r="H75" s="1348"/>
      <c r="I75" s="1347"/>
    </row>
    <row r="76" spans="1:9" x14ac:dyDescent="0.2">
      <c r="A76" s="2095">
        <v>52777.78</v>
      </c>
      <c r="B76" s="1878" t="s">
        <v>2</v>
      </c>
      <c r="C76" s="1879" t="s">
        <v>1154</v>
      </c>
      <c r="D76" s="2949" t="s">
        <v>1385</v>
      </c>
      <c r="E76" s="1880">
        <v>52777.78</v>
      </c>
      <c r="F76" s="1881">
        <v>52777.78</v>
      </c>
      <c r="G76" s="1882"/>
      <c r="H76" s="1272"/>
    </row>
    <row r="77" spans="1:9" ht="22.5" x14ac:dyDescent="0.2">
      <c r="A77" s="1217">
        <v>30000</v>
      </c>
      <c r="B77" s="1883" t="s">
        <v>2</v>
      </c>
      <c r="C77" s="1748" t="s">
        <v>2268</v>
      </c>
      <c r="D77" s="2039" t="s">
        <v>2269</v>
      </c>
      <c r="E77" s="1241">
        <v>40000</v>
      </c>
      <c r="F77" s="1242">
        <v>40000</v>
      </c>
      <c r="G77" s="1884"/>
      <c r="H77" s="1272"/>
    </row>
    <row r="78" spans="1:9" ht="33.75" x14ac:dyDescent="0.2">
      <c r="A78" s="1280">
        <v>0</v>
      </c>
      <c r="B78" s="2952" t="s">
        <v>2</v>
      </c>
      <c r="C78" s="2951" t="s">
        <v>2270</v>
      </c>
      <c r="D78" s="2950" t="s">
        <v>2271</v>
      </c>
      <c r="E78" s="1375">
        <v>23493.34</v>
      </c>
      <c r="F78" s="1258">
        <v>23493.34</v>
      </c>
      <c r="G78" s="2684"/>
      <c r="H78" s="1272"/>
    </row>
    <row r="79" spans="1:9" ht="12" thickBot="1" x14ac:dyDescent="0.25">
      <c r="A79" s="1286">
        <v>30000</v>
      </c>
      <c r="B79" s="2013" t="s">
        <v>2</v>
      </c>
      <c r="C79" s="2343" t="s">
        <v>1903</v>
      </c>
      <c r="D79" s="2344" t="s">
        <v>1902</v>
      </c>
      <c r="E79" s="1386">
        <v>40000</v>
      </c>
      <c r="F79" s="1626">
        <v>40000</v>
      </c>
      <c r="G79" s="1886"/>
      <c r="H79" s="1272"/>
    </row>
    <row r="80" spans="1:9" ht="12.75" customHeight="1" x14ac:dyDescent="0.2"/>
    <row r="81" spans="1:8" x14ac:dyDescent="0.2">
      <c r="B81" s="1887"/>
      <c r="C81" s="1888"/>
      <c r="D81" s="1889"/>
      <c r="E81" s="1890"/>
      <c r="F81" s="1890"/>
      <c r="G81" s="1890"/>
      <c r="H81" s="1478"/>
    </row>
    <row r="82" spans="1:8" ht="18" customHeight="1" x14ac:dyDescent="0.25">
      <c r="B82" s="407" t="s">
        <v>1155</v>
      </c>
      <c r="C82" s="407"/>
      <c r="D82" s="407"/>
      <c r="E82" s="407"/>
      <c r="F82" s="407"/>
      <c r="G82" s="407"/>
      <c r="H82" s="1608"/>
    </row>
    <row r="83" spans="1:8" ht="12.75" customHeight="1" thickBot="1" x14ac:dyDescent="0.3">
      <c r="B83" s="3"/>
      <c r="C83" s="3"/>
      <c r="D83" s="3"/>
      <c r="E83" s="408"/>
      <c r="F83" s="408"/>
      <c r="G83" s="408" t="s">
        <v>110</v>
      </c>
      <c r="H83" s="409"/>
    </row>
    <row r="84" spans="1:8" ht="12.75" customHeight="1" x14ac:dyDescent="0.2">
      <c r="A84" s="3472" t="s">
        <v>1846</v>
      </c>
      <c r="B84" s="3491" t="s">
        <v>318</v>
      </c>
      <c r="C84" s="3484" t="s">
        <v>1156</v>
      </c>
      <c r="D84" s="3466" t="s">
        <v>319</v>
      </c>
      <c r="E84" s="3583" t="s">
        <v>1804</v>
      </c>
      <c r="F84" s="3468" t="s">
        <v>1800</v>
      </c>
      <c r="G84" s="3470" t="s">
        <v>167</v>
      </c>
      <c r="H84" s="1060"/>
    </row>
    <row r="85" spans="1:8" ht="18" customHeight="1" thickBot="1" x14ac:dyDescent="0.25">
      <c r="A85" s="3473"/>
      <c r="B85" s="3492"/>
      <c r="C85" s="3493"/>
      <c r="D85" s="3467"/>
      <c r="E85" s="3584"/>
      <c r="F85" s="3507"/>
      <c r="G85" s="3471"/>
      <c r="H85" s="1060"/>
    </row>
    <row r="86" spans="1:8" s="1084" customFormat="1" ht="15" customHeight="1" thickBot="1" x14ac:dyDescent="0.3">
      <c r="A86" s="1314">
        <f>A87</f>
        <v>1900</v>
      </c>
      <c r="B86" s="1744" t="s">
        <v>1</v>
      </c>
      <c r="C86" s="412" t="s">
        <v>168</v>
      </c>
      <c r="D86" s="413" t="s">
        <v>321</v>
      </c>
      <c r="E86" s="1314">
        <f>E87</f>
        <v>1900</v>
      </c>
      <c r="F86" s="1891">
        <v>1900</v>
      </c>
      <c r="G86" s="1167" t="s">
        <v>6</v>
      </c>
    </row>
    <row r="87" spans="1:8" s="1084" customFormat="1" ht="12.75" customHeight="1" x14ac:dyDescent="0.25">
      <c r="A87" s="1539">
        <f>SUM(A88:A90)</f>
        <v>1900</v>
      </c>
      <c r="B87" s="1892" t="s">
        <v>2</v>
      </c>
      <c r="C87" s="1892" t="s">
        <v>6</v>
      </c>
      <c r="D87" s="1893" t="s">
        <v>1157</v>
      </c>
      <c r="E87" s="1693">
        <f>SUM(E88:E90)</f>
        <v>1900</v>
      </c>
      <c r="F87" s="1894">
        <f>SUM(F88:F90)</f>
        <v>1900</v>
      </c>
      <c r="G87" s="1711"/>
    </row>
    <row r="88" spans="1:8" s="1084" customFormat="1" ht="22.5" x14ac:dyDescent="0.25">
      <c r="A88" s="1545">
        <v>950</v>
      </c>
      <c r="B88" s="1747" t="s">
        <v>2</v>
      </c>
      <c r="C88" s="1376">
        <v>9010000</v>
      </c>
      <c r="D88" s="1045" t="s">
        <v>1158</v>
      </c>
      <c r="E88" s="1695">
        <v>950</v>
      </c>
      <c r="F88" s="1895">
        <v>950</v>
      </c>
      <c r="G88" s="1450"/>
    </row>
    <row r="89" spans="1:8" s="1084" customFormat="1" ht="12.75" customHeight="1" x14ac:dyDescent="0.25">
      <c r="A89" s="1545">
        <v>550</v>
      </c>
      <c r="B89" s="1747" t="s">
        <v>2</v>
      </c>
      <c r="C89" s="1376">
        <v>9020000</v>
      </c>
      <c r="D89" s="1043" t="s">
        <v>1159</v>
      </c>
      <c r="E89" s="1695">
        <v>550</v>
      </c>
      <c r="F89" s="1895">
        <v>550</v>
      </c>
      <c r="G89" s="1749"/>
    </row>
    <row r="90" spans="1:8" s="1084" customFormat="1" ht="12.75" customHeight="1" thickBot="1" x14ac:dyDescent="0.3">
      <c r="A90" s="1702">
        <v>400</v>
      </c>
      <c r="B90" s="1753" t="s">
        <v>2</v>
      </c>
      <c r="C90" s="1896">
        <v>9030000</v>
      </c>
      <c r="D90" s="1897" t="s">
        <v>1160</v>
      </c>
      <c r="E90" s="1703">
        <v>400</v>
      </c>
      <c r="F90" s="1898">
        <v>400</v>
      </c>
      <c r="G90" s="1754"/>
      <c r="H90" s="1266"/>
    </row>
    <row r="91" spans="1:8" s="1084" customFormat="1" ht="12" customHeight="1" x14ac:dyDescent="0.25">
      <c r="B91" s="2805"/>
      <c r="C91" s="2805"/>
      <c r="D91" s="2805"/>
      <c r="E91" s="2805"/>
      <c r="F91" s="2805"/>
      <c r="G91" s="2805"/>
      <c r="H91" s="1266"/>
    </row>
    <row r="92" spans="1:8" ht="12" customHeight="1" x14ac:dyDescent="0.2"/>
    <row r="93" spans="1:8" ht="12" customHeight="1" x14ac:dyDescent="0.2"/>
    <row r="94" spans="1:8" x14ac:dyDescent="0.2">
      <c r="A94" s="1327"/>
      <c r="B94" s="1327"/>
      <c r="C94" s="1327"/>
    </row>
    <row r="95" spans="1:8" ht="12.75" x14ac:dyDescent="0.2">
      <c r="A95" s="456"/>
      <c r="B95" s="456"/>
      <c r="C95" s="456"/>
      <c r="D95" s="456"/>
      <c r="E95" s="456"/>
    </row>
  </sheetData>
  <mergeCells count="49">
    <mergeCell ref="G84:G85"/>
    <mergeCell ref="A84:A85"/>
    <mergeCell ref="B84:B85"/>
    <mergeCell ref="C84:C85"/>
    <mergeCell ref="D84:D85"/>
    <mergeCell ref="E84:E85"/>
    <mergeCell ref="F84:F85"/>
    <mergeCell ref="F40:F41"/>
    <mergeCell ref="G40:G41"/>
    <mergeCell ref="G57:G58"/>
    <mergeCell ref="A72:A73"/>
    <mergeCell ref="B72:B73"/>
    <mergeCell ref="C72:C73"/>
    <mergeCell ref="D72:D73"/>
    <mergeCell ref="E72:E73"/>
    <mergeCell ref="F72:F73"/>
    <mergeCell ref="G72:G73"/>
    <mergeCell ref="A57:A58"/>
    <mergeCell ref="B57:B58"/>
    <mergeCell ref="C57:C58"/>
    <mergeCell ref="D57:D58"/>
    <mergeCell ref="E57:E58"/>
    <mergeCell ref="F57:F58"/>
    <mergeCell ref="A40:A41"/>
    <mergeCell ref="B40:B41"/>
    <mergeCell ref="C40:C41"/>
    <mergeCell ref="D40:D41"/>
    <mergeCell ref="E40:E41"/>
    <mergeCell ref="A1:H1"/>
    <mergeCell ref="G21:G22"/>
    <mergeCell ref="A31:A32"/>
    <mergeCell ref="B31:B32"/>
    <mergeCell ref="C31:C32"/>
    <mergeCell ref="D31:D32"/>
    <mergeCell ref="E31:E32"/>
    <mergeCell ref="F31:F32"/>
    <mergeCell ref="G31:G32"/>
    <mergeCell ref="A21:A22"/>
    <mergeCell ref="B21:B22"/>
    <mergeCell ref="C21:C22"/>
    <mergeCell ref="D21:D22"/>
    <mergeCell ref="E21:E22"/>
    <mergeCell ref="F21:F22"/>
    <mergeCell ref="H31:H32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1" manualBreakCount="1">
    <brk id="54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I13"/>
  <sheetViews>
    <sheetView zoomScaleNormal="100" workbookViewId="0">
      <selection activeCell="A2" sqref="A2:H2"/>
    </sheetView>
  </sheetViews>
  <sheetFormatPr defaultColWidth="9.140625" defaultRowHeight="12.75" x14ac:dyDescent="0.2"/>
  <cols>
    <col min="1" max="1" width="11.140625" style="456" customWidth="1"/>
    <col min="2" max="2" width="3.7109375" style="456" customWidth="1"/>
    <col min="3" max="5" width="5.42578125" style="456" customWidth="1"/>
    <col min="6" max="6" width="20.7109375" style="456" customWidth="1"/>
    <col min="7" max="7" width="24.140625" style="456" customWidth="1"/>
    <col min="8" max="8" width="12.7109375" style="456" customWidth="1"/>
    <col min="9" max="16384" width="9.140625" style="456"/>
  </cols>
  <sheetData>
    <row r="1" spans="1:9" x14ac:dyDescent="0.2">
      <c r="H1" s="1059"/>
    </row>
    <row r="2" spans="1:9" s="1060" customFormat="1" ht="18" customHeight="1" x14ac:dyDescent="0.25">
      <c r="A2" s="3388" t="s">
        <v>1797</v>
      </c>
      <c r="B2" s="3388"/>
      <c r="C2" s="3388"/>
      <c r="D2" s="3388"/>
      <c r="E2" s="3388"/>
      <c r="F2" s="3388"/>
      <c r="G2" s="3388"/>
      <c r="H2" s="3388"/>
    </row>
    <row r="4" spans="1:9" ht="15.75" x14ac:dyDescent="0.25">
      <c r="A4" s="3522" t="s">
        <v>1808</v>
      </c>
      <c r="B4" s="3522"/>
      <c r="C4" s="3522"/>
      <c r="D4" s="3522"/>
      <c r="E4" s="3522"/>
      <c r="F4" s="3522"/>
      <c r="G4" s="3522"/>
      <c r="H4" s="3522"/>
    </row>
    <row r="5" spans="1:9" ht="15.75" x14ac:dyDescent="0.25">
      <c r="A5" s="1061"/>
      <c r="B5" s="1061"/>
      <c r="C5" s="1061"/>
      <c r="D5" s="1061"/>
      <c r="E5" s="1061"/>
      <c r="F5" s="1061"/>
      <c r="G5" s="1061"/>
      <c r="H5" s="1061"/>
    </row>
    <row r="6" spans="1:9" ht="15.75" x14ac:dyDescent="0.25">
      <c r="A6" s="3437" t="s">
        <v>780</v>
      </c>
      <c r="B6" s="3437"/>
      <c r="C6" s="3437"/>
      <c r="D6" s="3437"/>
      <c r="E6" s="3437"/>
      <c r="F6" s="3437"/>
      <c r="G6" s="3437"/>
      <c r="H6" s="3437"/>
    </row>
    <row r="7" spans="1:9" ht="15.75" x14ac:dyDescent="0.25">
      <c r="A7" s="177"/>
      <c r="B7" s="177"/>
      <c r="C7" s="177"/>
      <c r="D7" s="177"/>
      <c r="E7" s="177"/>
      <c r="F7" s="177"/>
      <c r="G7" s="177"/>
      <c r="H7" s="177"/>
    </row>
    <row r="8" spans="1:9" ht="12.75" customHeight="1" thickBot="1" x14ac:dyDescent="0.25">
      <c r="B8" s="1062"/>
      <c r="C8" s="1063"/>
      <c r="D8" s="1063"/>
      <c r="E8" s="1063"/>
      <c r="F8" s="1063"/>
      <c r="G8" s="1063"/>
      <c r="H8" s="1064" t="s">
        <v>68</v>
      </c>
    </row>
    <row r="9" spans="1:9" ht="13.5" thickBot="1" x14ac:dyDescent="0.25">
      <c r="A9" s="1629" t="s">
        <v>1801</v>
      </c>
      <c r="B9" s="1899" t="s">
        <v>671</v>
      </c>
      <c r="C9" s="1900"/>
      <c r="D9" s="1900"/>
      <c r="E9" s="1901"/>
      <c r="F9" s="3567" t="s">
        <v>672</v>
      </c>
      <c r="G9" s="3568"/>
      <c r="H9" s="1630" t="s">
        <v>1800</v>
      </c>
      <c r="I9" s="1488"/>
    </row>
    <row r="10" spans="1:9" ht="13.5" thickBot="1" x14ac:dyDescent="0.25">
      <c r="A10" s="1489">
        <v>0</v>
      </c>
      <c r="B10" s="1490" t="s">
        <v>2</v>
      </c>
      <c r="C10" s="1491" t="s">
        <v>673</v>
      </c>
      <c r="D10" s="1492" t="s">
        <v>674</v>
      </c>
      <c r="E10" s="1493" t="s">
        <v>675</v>
      </c>
      <c r="F10" s="3553" t="s">
        <v>1161</v>
      </c>
      <c r="G10" s="3553"/>
      <c r="H10" s="1489">
        <v>0</v>
      </c>
      <c r="I10" s="1488"/>
    </row>
    <row r="11" spans="1:9" ht="12.75" customHeight="1" x14ac:dyDescent="0.2">
      <c r="A11" s="2637">
        <v>0</v>
      </c>
      <c r="B11" s="1082" t="s">
        <v>170</v>
      </c>
      <c r="C11" s="1331">
        <v>1907</v>
      </c>
      <c r="D11" s="1333">
        <v>3523</v>
      </c>
      <c r="E11" s="1076">
        <v>2122</v>
      </c>
      <c r="F11" s="3587" t="s">
        <v>1795</v>
      </c>
      <c r="G11" s="3588"/>
      <c r="H11" s="2638">
        <v>0</v>
      </c>
    </row>
    <row r="12" spans="1:9" ht="25.5" customHeight="1" thickBot="1" x14ac:dyDescent="0.25">
      <c r="A12" s="2639">
        <v>0</v>
      </c>
      <c r="B12" s="2640" t="s">
        <v>170</v>
      </c>
      <c r="C12" s="2641">
        <v>1910</v>
      </c>
      <c r="D12" s="1340">
        <v>3533</v>
      </c>
      <c r="E12" s="2499">
        <v>2122</v>
      </c>
      <c r="F12" s="3589" t="s">
        <v>1796</v>
      </c>
      <c r="G12" s="3590"/>
      <c r="H12" s="2642">
        <v>0</v>
      </c>
    </row>
    <row r="13" spans="1:9" x14ac:dyDescent="0.2">
      <c r="B13" s="1341"/>
      <c r="C13" s="1342"/>
      <c r="D13" s="1343"/>
      <c r="E13" s="1344"/>
      <c r="F13" s="1345"/>
      <c r="G13" s="1345"/>
      <c r="H13" s="1346"/>
    </row>
  </sheetData>
  <mergeCells count="7">
    <mergeCell ref="F11:G11"/>
    <mergeCell ref="F12:G12"/>
    <mergeCell ref="A2:H2"/>
    <mergeCell ref="A4:H4"/>
    <mergeCell ref="A6:H6"/>
    <mergeCell ref="F9:G9"/>
    <mergeCell ref="F10:G10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</sheetPr>
  <dimension ref="A1:K2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85546875" style="1060" customWidth="1"/>
    <col min="2" max="2" width="4.5703125" style="1150" customWidth="1"/>
    <col min="3" max="3" width="10" style="1060" customWidth="1"/>
    <col min="4" max="4" width="47.5703125" style="1060" customWidth="1"/>
    <col min="5" max="6" width="10.140625" style="1060" customWidth="1"/>
    <col min="7" max="7" width="12.42578125" style="1150" customWidth="1"/>
    <col min="8" max="8" width="29.140625" style="1060" customWidth="1"/>
    <col min="9" max="16384" width="9.140625" style="1060"/>
  </cols>
  <sheetData>
    <row r="1" spans="1:1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</row>
    <row r="2" spans="1:11" ht="12.75" customHeight="1" x14ac:dyDescent="0.2">
      <c r="B2" s="1060"/>
    </row>
    <row r="3" spans="1:11" s="4" customFormat="1" ht="15.75" x14ac:dyDescent="0.25">
      <c r="A3" s="3437" t="s">
        <v>1162</v>
      </c>
      <c r="B3" s="3437"/>
      <c r="C3" s="3437"/>
      <c r="D3" s="3437"/>
      <c r="E3" s="3437"/>
      <c r="F3" s="3437"/>
      <c r="G3" s="3437"/>
    </row>
    <row r="4" spans="1:11" s="4" customFormat="1" ht="15.75" x14ac:dyDescent="0.25">
      <c r="B4" s="177"/>
      <c r="C4" s="177"/>
      <c r="D4" s="177"/>
      <c r="E4" s="177"/>
      <c r="F4" s="177"/>
      <c r="G4" s="177"/>
    </row>
    <row r="5" spans="1:11" s="178" customFormat="1" ht="15.75" customHeight="1" x14ac:dyDescent="0.25">
      <c r="B5" s="179"/>
      <c r="C5" s="3463" t="s">
        <v>2481</v>
      </c>
      <c r="D5" s="3463"/>
      <c r="E5" s="3463"/>
      <c r="F5" s="180"/>
      <c r="G5" s="180"/>
    </row>
    <row r="6" spans="1:11" s="1151" customFormat="1" ht="12" thickBot="1" x14ac:dyDescent="0.3">
      <c r="B6" s="1152"/>
      <c r="C6" s="1152"/>
      <c r="D6" s="1152"/>
      <c r="E6" s="181" t="s">
        <v>110</v>
      </c>
      <c r="F6" s="1153"/>
    </row>
    <row r="7" spans="1:11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1155"/>
      <c r="G7" s="1155"/>
      <c r="H7" s="1155"/>
      <c r="I7" s="1155"/>
      <c r="J7" s="1155"/>
      <c r="K7" s="1155"/>
    </row>
    <row r="8" spans="1:11" s="1151" customFormat="1" ht="12.75" customHeight="1" thickBot="1" x14ac:dyDescent="0.3">
      <c r="B8" s="2599"/>
      <c r="C8" s="3528"/>
      <c r="D8" s="3467"/>
      <c r="E8" s="3469"/>
    </row>
    <row r="9" spans="1:11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SUM(E10:E10)</f>
        <v>4750</v>
      </c>
    </row>
    <row r="10" spans="1:11" s="1157" customFormat="1" ht="12.75" customHeight="1" thickBot="1" x14ac:dyDescent="0.25">
      <c r="B10" s="188"/>
      <c r="C10" s="1902" t="s">
        <v>156</v>
      </c>
      <c r="D10" s="1903" t="s">
        <v>157</v>
      </c>
      <c r="E10" s="1904">
        <f>F17</f>
        <v>4750</v>
      </c>
      <c r="F10" s="1161"/>
      <c r="G10" s="221"/>
    </row>
    <row r="11" spans="1:11" s="4" customFormat="1" ht="12.75" customHeight="1" x14ac:dyDescent="0.25">
      <c r="B11" s="199"/>
      <c r="C11" s="3"/>
      <c r="D11" s="3"/>
      <c r="E11" s="3"/>
      <c r="F11" s="3"/>
      <c r="G11" s="409"/>
    </row>
    <row r="12" spans="1:11" ht="12.75" customHeight="1" x14ac:dyDescent="0.2"/>
    <row r="13" spans="1:11" ht="12.75" customHeight="1" x14ac:dyDescent="0.2">
      <c r="B13" s="3591" t="s">
        <v>1163</v>
      </c>
      <c r="C13" s="3591"/>
      <c r="D13" s="3591"/>
      <c r="E13" s="3591"/>
      <c r="F13" s="3591"/>
      <c r="G13" s="1661"/>
    </row>
    <row r="14" spans="1:11" ht="12.75" customHeight="1" thickBot="1" x14ac:dyDescent="0.25">
      <c r="B14" s="1152"/>
      <c r="C14" s="1152"/>
      <c r="D14" s="1152"/>
      <c r="E14" s="288"/>
      <c r="G14" s="182" t="s">
        <v>110</v>
      </c>
    </row>
    <row r="15" spans="1:11" ht="12.75" customHeight="1" x14ac:dyDescent="0.2">
      <c r="A15" s="3472" t="s">
        <v>1801</v>
      </c>
      <c r="B15" s="3527" t="s">
        <v>164</v>
      </c>
      <c r="C15" s="3530" t="s">
        <v>1164</v>
      </c>
      <c r="D15" s="3476" t="s">
        <v>200</v>
      </c>
      <c r="E15" s="3583" t="s">
        <v>1804</v>
      </c>
      <c r="F15" s="3468" t="s">
        <v>1800</v>
      </c>
      <c r="G15" s="3532" t="s">
        <v>167</v>
      </c>
    </row>
    <row r="16" spans="1:11" ht="15.75" customHeight="1" thickBot="1" x14ac:dyDescent="0.25">
      <c r="A16" s="3473"/>
      <c r="B16" s="3528"/>
      <c r="C16" s="3531"/>
      <c r="D16" s="3477"/>
      <c r="E16" s="3584"/>
      <c r="F16" s="3507"/>
      <c r="G16" s="3533"/>
    </row>
    <row r="17" spans="1:7" s="1084" customFormat="1" ht="15" customHeight="1" thickBot="1" x14ac:dyDescent="0.3">
      <c r="A17" s="186">
        <f>A18</f>
        <v>4750</v>
      </c>
      <c r="B17" s="393" t="s">
        <v>2</v>
      </c>
      <c r="C17" s="583" t="s">
        <v>168</v>
      </c>
      <c r="D17" s="185" t="s">
        <v>169</v>
      </c>
      <c r="E17" s="186">
        <f>E18</f>
        <v>4750</v>
      </c>
      <c r="F17" s="186">
        <f>F18</f>
        <v>4750</v>
      </c>
      <c r="G17" s="1167" t="s">
        <v>6</v>
      </c>
    </row>
    <row r="18" spans="1:7" ht="12.75" customHeight="1" thickBot="1" x14ac:dyDescent="0.25">
      <c r="A18" s="1905">
        <v>4750</v>
      </c>
      <c r="B18" s="1906" t="s">
        <v>170</v>
      </c>
      <c r="C18" s="1907" t="s">
        <v>1165</v>
      </c>
      <c r="D18" s="1908" t="s">
        <v>1166</v>
      </c>
      <c r="E18" s="1909">
        <v>4750</v>
      </c>
      <c r="F18" s="1910">
        <v>4750</v>
      </c>
      <c r="G18" s="1911"/>
    </row>
    <row r="19" spans="1:7" ht="12.75" customHeight="1" x14ac:dyDescent="0.2"/>
    <row r="20" spans="1:7" ht="12.75" customHeight="1" x14ac:dyDescent="0.2"/>
    <row r="21" spans="1:7" ht="12.75" customHeight="1" x14ac:dyDescent="0.2"/>
  </sheetData>
  <mergeCells count="14">
    <mergeCell ref="G15:G16"/>
    <mergeCell ref="B13:F13"/>
    <mergeCell ref="A15:A16"/>
    <mergeCell ref="B15:B16"/>
    <mergeCell ref="C15:C16"/>
    <mergeCell ref="D15:D16"/>
    <mergeCell ref="E15:E16"/>
    <mergeCell ref="F15:F16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59999389629810485"/>
  </sheetPr>
  <dimension ref="A1:J38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0" style="1060" customWidth="1"/>
    <col min="4" max="4" width="45.140625" style="1060" customWidth="1"/>
    <col min="5" max="6" width="11.7109375" style="1060" customWidth="1"/>
    <col min="7" max="7" width="10.140625" style="1060" customWidth="1"/>
    <col min="8" max="8" width="16.42578125" style="1150" customWidth="1"/>
    <col min="9" max="9" width="9.140625" style="1060"/>
    <col min="10" max="10" width="14.140625" style="1060" customWidth="1"/>
    <col min="11" max="16384" width="9.140625" style="1060"/>
  </cols>
  <sheetData>
    <row r="1" spans="1:10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95"/>
    </row>
    <row r="2" spans="1:10" ht="12.75" customHeight="1" x14ac:dyDescent="0.2">
      <c r="F2" s="1272"/>
      <c r="G2" s="1272"/>
      <c r="H2" s="1348"/>
      <c r="I2" s="1272"/>
    </row>
    <row r="3" spans="1:10" s="4" customFormat="1" ht="15.75" x14ac:dyDescent="0.25">
      <c r="A3" s="3437" t="s">
        <v>786</v>
      </c>
      <c r="B3" s="3437"/>
      <c r="C3" s="3437"/>
      <c r="D3" s="3437"/>
      <c r="E3" s="3437"/>
      <c r="F3" s="3437"/>
      <c r="G3" s="3437"/>
      <c r="H3" s="96"/>
      <c r="I3" s="811"/>
    </row>
    <row r="4" spans="1:10" s="4" customFormat="1" ht="15.75" x14ac:dyDescent="0.25">
      <c r="B4" s="177"/>
      <c r="C4" s="177"/>
      <c r="D4" s="177"/>
      <c r="E4" s="177"/>
      <c r="F4" s="177"/>
      <c r="G4" s="177"/>
      <c r="H4" s="177"/>
      <c r="I4" s="811"/>
    </row>
    <row r="5" spans="1:10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</row>
    <row r="6" spans="1:10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</row>
    <row r="7" spans="1:10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</row>
    <row r="8" spans="1:10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</row>
    <row r="9" spans="1:10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SUM(E10:E11)</f>
        <v>3315</v>
      </c>
      <c r="F9" s="187"/>
      <c r="G9" s="1354"/>
      <c r="H9" s="1912"/>
      <c r="I9" s="1354"/>
    </row>
    <row r="10" spans="1:10" s="1157" customFormat="1" ht="12.75" customHeight="1" x14ac:dyDescent="0.2">
      <c r="B10" s="188"/>
      <c r="C10" s="193" t="s">
        <v>156</v>
      </c>
      <c r="D10" s="194" t="s">
        <v>157</v>
      </c>
      <c r="E10" s="195">
        <f>F18</f>
        <v>2315</v>
      </c>
      <c r="F10" s="192"/>
      <c r="G10" s="1161"/>
      <c r="H10" s="221"/>
    </row>
    <row r="11" spans="1:10" s="1157" customFormat="1" ht="12.75" customHeight="1" thickBot="1" x14ac:dyDescent="0.25">
      <c r="B11" s="188"/>
      <c r="C11" s="1902" t="s">
        <v>160</v>
      </c>
      <c r="D11" s="1903" t="s">
        <v>1919</v>
      </c>
      <c r="E11" s="2712">
        <f>F35</f>
        <v>1000</v>
      </c>
      <c r="F11" s="198"/>
      <c r="H11" s="221"/>
      <c r="I11" s="4"/>
    </row>
    <row r="12" spans="1:10" s="4" customFormat="1" ht="12.75" customHeight="1" x14ac:dyDescent="0.25">
      <c r="B12" s="199"/>
      <c r="C12" s="3"/>
      <c r="D12" s="3"/>
      <c r="E12" s="3"/>
      <c r="F12" s="3"/>
      <c r="G12" s="3"/>
      <c r="H12" s="1150"/>
      <c r="I12" s="1060"/>
    </row>
    <row r="13" spans="1:10" ht="12.75" customHeight="1" x14ac:dyDescent="0.2">
      <c r="H13" s="1661"/>
    </row>
    <row r="14" spans="1:10" ht="18.75" customHeight="1" x14ac:dyDescent="0.2">
      <c r="B14" s="201" t="s">
        <v>1167</v>
      </c>
      <c r="C14" s="201"/>
      <c r="D14" s="201"/>
      <c r="E14" s="201"/>
      <c r="F14" s="201"/>
      <c r="G14" s="201"/>
      <c r="H14" s="1233"/>
    </row>
    <row r="15" spans="1:10" ht="12.75" customHeight="1" thickBot="1" x14ac:dyDescent="0.25">
      <c r="B15" s="1152"/>
      <c r="C15" s="1152"/>
      <c r="D15" s="1152"/>
      <c r="E15" s="288"/>
      <c r="F15" s="288"/>
      <c r="G15" s="182" t="s">
        <v>110</v>
      </c>
      <c r="H15" s="1060"/>
    </row>
    <row r="16" spans="1:10" ht="12.75" customHeight="1" x14ac:dyDescent="0.2">
      <c r="A16" s="3472" t="s">
        <v>1801</v>
      </c>
      <c r="B16" s="3527" t="s">
        <v>164</v>
      </c>
      <c r="C16" s="3530" t="s">
        <v>1168</v>
      </c>
      <c r="D16" s="3476" t="s">
        <v>200</v>
      </c>
      <c r="E16" s="3583" t="s">
        <v>1804</v>
      </c>
      <c r="F16" s="3468" t="s">
        <v>1800</v>
      </c>
      <c r="G16" s="3532" t="s">
        <v>167</v>
      </c>
      <c r="H16" s="1060"/>
    </row>
    <row r="17" spans="1:9" ht="20.25" customHeight="1" thickBot="1" x14ac:dyDescent="0.25">
      <c r="A17" s="3473"/>
      <c r="B17" s="3528"/>
      <c r="C17" s="3531"/>
      <c r="D17" s="3477"/>
      <c r="E17" s="3584"/>
      <c r="F17" s="3507"/>
      <c r="G17" s="3533"/>
      <c r="H17" s="1060"/>
    </row>
    <row r="18" spans="1:9" ht="15" customHeight="1" thickBot="1" x14ac:dyDescent="0.25">
      <c r="A18" s="186">
        <f>A19+A21+A23+A25+A27</f>
        <v>365</v>
      </c>
      <c r="B18" s="393" t="s">
        <v>2</v>
      </c>
      <c r="C18" s="583" t="s">
        <v>168</v>
      </c>
      <c r="D18" s="185" t="s">
        <v>169</v>
      </c>
      <c r="E18" s="1291">
        <f>E19+E21+E23+E25+E27</f>
        <v>2315</v>
      </c>
      <c r="F18" s="1291">
        <f>F19+F21+F23+F25+F27</f>
        <v>2315</v>
      </c>
      <c r="G18" s="1167" t="s">
        <v>6</v>
      </c>
      <c r="H18" s="1060"/>
    </row>
    <row r="19" spans="1:9" ht="12.75" customHeight="1" x14ac:dyDescent="0.2">
      <c r="A19" s="394">
        <f>+A20</f>
        <v>75</v>
      </c>
      <c r="B19" s="1737" t="s">
        <v>170</v>
      </c>
      <c r="C19" s="396" t="s">
        <v>6</v>
      </c>
      <c r="D19" s="1832" t="s">
        <v>1169</v>
      </c>
      <c r="E19" s="1913">
        <f>E20</f>
        <v>50</v>
      </c>
      <c r="F19" s="3367">
        <f>F20</f>
        <v>50</v>
      </c>
      <c r="G19" s="1664"/>
      <c r="H19" s="1060"/>
    </row>
    <row r="20" spans="1:9" ht="12.75" customHeight="1" x14ac:dyDescent="0.2">
      <c r="A20" s="1217">
        <v>75</v>
      </c>
      <c r="B20" s="1914" t="s">
        <v>179</v>
      </c>
      <c r="C20" s="1915" t="s">
        <v>1170</v>
      </c>
      <c r="D20" s="1843" t="s">
        <v>1171</v>
      </c>
      <c r="E20" s="1916">
        <v>50</v>
      </c>
      <c r="F20" s="3368">
        <v>50</v>
      </c>
      <c r="G20" s="1419"/>
      <c r="H20" s="1060"/>
    </row>
    <row r="21" spans="1:9" ht="12.75" customHeight="1" x14ac:dyDescent="0.2">
      <c r="A21" s="1835">
        <f>A22</f>
        <v>50</v>
      </c>
      <c r="B21" s="1917" t="s">
        <v>170</v>
      </c>
      <c r="C21" s="1918" t="s">
        <v>6</v>
      </c>
      <c r="D21" s="1838" t="s">
        <v>1172</v>
      </c>
      <c r="E21" s="1919">
        <f>E22</f>
        <v>25</v>
      </c>
      <c r="F21" s="3369">
        <f>F22</f>
        <v>25</v>
      </c>
      <c r="G21" s="307"/>
      <c r="H21" s="1060"/>
    </row>
    <row r="22" spans="1:9" ht="12.75" customHeight="1" x14ac:dyDescent="0.2">
      <c r="A22" s="1217">
        <v>50</v>
      </c>
      <c r="B22" s="1914" t="s">
        <v>179</v>
      </c>
      <c r="C22" s="1915" t="s">
        <v>1173</v>
      </c>
      <c r="D22" s="1843" t="s">
        <v>1174</v>
      </c>
      <c r="E22" s="1916">
        <v>25</v>
      </c>
      <c r="F22" s="3368">
        <v>25</v>
      </c>
      <c r="G22" s="1419"/>
      <c r="H22" s="1060"/>
    </row>
    <row r="23" spans="1:9" ht="12.75" customHeight="1" x14ac:dyDescent="0.2">
      <c r="A23" s="1835">
        <f>SUM(A24:A24)</f>
        <v>200</v>
      </c>
      <c r="B23" s="1917" t="s">
        <v>170</v>
      </c>
      <c r="C23" s="1918" t="s">
        <v>6</v>
      </c>
      <c r="D23" s="1838" t="s">
        <v>1175</v>
      </c>
      <c r="E23" s="1919">
        <f>E24</f>
        <v>200</v>
      </c>
      <c r="F23" s="3369">
        <f>F24</f>
        <v>200</v>
      </c>
      <c r="G23" s="307"/>
      <c r="H23" s="1060"/>
    </row>
    <row r="24" spans="1:9" ht="12.75" customHeight="1" x14ac:dyDescent="0.2">
      <c r="A24" s="1217">
        <v>200</v>
      </c>
      <c r="B24" s="1914" t="s">
        <v>179</v>
      </c>
      <c r="C24" s="1915" t="s">
        <v>1176</v>
      </c>
      <c r="D24" s="1843" t="s">
        <v>1177</v>
      </c>
      <c r="E24" s="1916">
        <v>200</v>
      </c>
      <c r="F24" s="3368">
        <v>200</v>
      </c>
      <c r="G24" s="1419"/>
      <c r="H24" s="1060"/>
    </row>
    <row r="25" spans="1:9" ht="12.75" customHeight="1" x14ac:dyDescent="0.2">
      <c r="A25" s="1835">
        <f>A26</f>
        <v>40</v>
      </c>
      <c r="B25" s="1917" t="s">
        <v>170</v>
      </c>
      <c r="C25" s="1918" t="s">
        <v>6</v>
      </c>
      <c r="D25" s="1838" t="s">
        <v>1178</v>
      </c>
      <c r="E25" s="1919">
        <f>E26</f>
        <v>40</v>
      </c>
      <c r="F25" s="3369">
        <f>F26</f>
        <v>40</v>
      </c>
      <c r="G25" s="307"/>
      <c r="H25" s="1060"/>
    </row>
    <row r="26" spans="1:9" ht="12.75" customHeight="1" x14ac:dyDescent="0.2">
      <c r="A26" s="1217">
        <v>40</v>
      </c>
      <c r="B26" s="1914" t="s">
        <v>179</v>
      </c>
      <c r="C26" s="1915" t="s">
        <v>1179</v>
      </c>
      <c r="D26" s="1920" t="s">
        <v>1180</v>
      </c>
      <c r="E26" s="1916">
        <v>40</v>
      </c>
      <c r="F26" s="3368">
        <v>40</v>
      </c>
      <c r="G26" s="1419"/>
      <c r="H26" s="1060"/>
    </row>
    <row r="27" spans="1:9" ht="22.5" x14ac:dyDescent="0.2">
      <c r="A27" s="1539">
        <f>A28</f>
        <v>0</v>
      </c>
      <c r="B27" s="2613" t="s">
        <v>170</v>
      </c>
      <c r="C27" s="1541" t="s">
        <v>6</v>
      </c>
      <c r="D27" s="2614" t="s">
        <v>1847</v>
      </c>
      <c r="E27" s="1693">
        <f>E28</f>
        <v>2000</v>
      </c>
      <c r="F27" s="1544">
        <f>F28</f>
        <v>2000</v>
      </c>
      <c r="G27" s="1673"/>
      <c r="H27" s="1060"/>
      <c r="I27" s="1272"/>
    </row>
    <row r="28" spans="1:9" ht="23.25" thickBot="1" x14ac:dyDescent="0.25">
      <c r="A28" s="1702">
        <v>0</v>
      </c>
      <c r="B28" s="2615" t="s">
        <v>179</v>
      </c>
      <c r="C28" s="2616">
        <v>113005</v>
      </c>
      <c r="D28" s="2617" t="s">
        <v>1847</v>
      </c>
      <c r="E28" s="1703">
        <v>2000</v>
      </c>
      <c r="F28" s="1324">
        <v>2000</v>
      </c>
      <c r="G28" s="1448"/>
    </row>
    <row r="29" spans="1:9" ht="12.75" customHeight="1" x14ac:dyDescent="0.2"/>
    <row r="30" spans="1:9" ht="12.75" customHeight="1" x14ac:dyDescent="0.2">
      <c r="H30" s="179"/>
    </row>
    <row r="31" spans="1:9" ht="18.75" customHeight="1" x14ac:dyDescent="0.2">
      <c r="B31" s="201" t="s">
        <v>1181</v>
      </c>
      <c r="C31" s="201"/>
      <c r="D31" s="201"/>
      <c r="E31" s="201"/>
      <c r="F31" s="201"/>
      <c r="G31" s="201"/>
      <c r="H31" s="1153"/>
    </row>
    <row r="32" spans="1:9" ht="12" thickBot="1" x14ac:dyDescent="0.25">
      <c r="B32" s="1152"/>
      <c r="C32" s="1152"/>
      <c r="D32" s="1152"/>
      <c r="E32" s="181"/>
      <c r="F32" s="181"/>
      <c r="G32" s="181" t="s">
        <v>110</v>
      </c>
      <c r="H32" s="1060"/>
    </row>
    <row r="33" spans="1:8" ht="11.25" customHeight="1" x14ac:dyDescent="0.2">
      <c r="A33" s="3472" t="s">
        <v>1801</v>
      </c>
      <c r="B33" s="3551" t="s">
        <v>164</v>
      </c>
      <c r="C33" s="3530" t="s">
        <v>1182</v>
      </c>
      <c r="D33" s="3466" t="s">
        <v>313</v>
      </c>
      <c r="E33" s="3583" t="s">
        <v>1804</v>
      </c>
      <c r="F33" s="3468" t="s">
        <v>1800</v>
      </c>
      <c r="G33" s="3489" t="s">
        <v>167</v>
      </c>
      <c r="H33" s="1060"/>
    </row>
    <row r="34" spans="1:8" ht="18.75" customHeight="1" thickBot="1" x14ac:dyDescent="0.25">
      <c r="A34" s="3473"/>
      <c r="B34" s="3552"/>
      <c r="C34" s="3531"/>
      <c r="D34" s="3467"/>
      <c r="E34" s="3584"/>
      <c r="F34" s="3507"/>
      <c r="G34" s="3490"/>
      <c r="H34" s="1060"/>
    </row>
    <row r="35" spans="1:8" ht="15" customHeight="1" thickBot="1" x14ac:dyDescent="0.25">
      <c r="A35" s="186">
        <f>A36</f>
        <v>500</v>
      </c>
      <c r="B35" s="230" t="s">
        <v>2</v>
      </c>
      <c r="C35" s="583" t="s">
        <v>168</v>
      </c>
      <c r="D35" s="393" t="s">
        <v>169</v>
      </c>
      <c r="E35" s="186">
        <f>E36</f>
        <v>1000</v>
      </c>
      <c r="F35" s="186">
        <f>F36</f>
        <v>1000</v>
      </c>
      <c r="G35" s="1167" t="s">
        <v>6</v>
      </c>
      <c r="H35" s="1060"/>
    </row>
    <row r="36" spans="1:8" x14ac:dyDescent="0.2">
      <c r="A36" s="1922">
        <f>SUM(A37:A38)</f>
        <v>500</v>
      </c>
      <c r="B36" s="1923" t="s">
        <v>6</v>
      </c>
      <c r="C36" s="1924" t="s">
        <v>6</v>
      </c>
      <c r="D36" s="1925" t="s">
        <v>314</v>
      </c>
      <c r="E36" s="1926">
        <f>SUM(E37:E38)</f>
        <v>1000</v>
      </c>
      <c r="F36" s="1927">
        <f>SUM(F37:F38)</f>
        <v>1000</v>
      </c>
      <c r="G36" s="1928"/>
      <c r="H36" s="1060"/>
    </row>
    <row r="37" spans="1:8" x14ac:dyDescent="0.2">
      <c r="A37" s="735">
        <v>450</v>
      </c>
      <c r="B37" s="1929" t="s">
        <v>2</v>
      </c>
      <c r="C37" s="1930">
        <v>111001</v>
      </c>
      <c r="D37" s="632" t="s">
        <v>1171</v>
      </c>
      <c r="E37" s="737">
        <v>500</v>
      </c>
      <c r="F37" s="738">
        <v>500</v>
      </c>
      <c r="G37" s="361"/>
      <c r="H37" s="1060"/>
    </row>
    <row r="38" spans="1:8" ht="12" thickBot="1" x14ac:dyDescent="0.25">
      <c r="A38" s="740">
        <v>50</v>
      </c>
      <c r="B38" s="2618" t="s">
        <v>2</v>
      </c>
      <c r="C38" s="2619">
        <v>111004</v>
      </c>
      <c r="D38" s="2620" t="s">
        <v>1183</v>
      </c>
      <c r="E38" s="744">
        <v>500</v>
      </c>
      <c r="F38" s="745">
        <v>500</v>
      </c>
      <c r="G38" s="464"/>
      <c r="H38" s="1060"/>
    </row>
  </sheetData>
  <mergeCells count="20">
    <mergeCell ref="F33:F34"/>
    <mergeCell ref="G33:G34"/>
    <mergeCell ref="A16:A17"/>
    <mergeCell ref="B16:B17"/>
    <mergeCell ref="C16:C17"/>
    <mergeCell ref="D16:D17"/>
    <mergeCell ref="E16:E17"/>
    <mergeCell ref="A33:A34"/>
    <mergeCell ref="B33:B34"/>
    <mergeCell ref="C33:C34"/>
    <mergeCell ref="D33:D34"/>
    <mergeCell ref="E33:E34"/>
    <mergeCell ref="F16:F17"/>
    <mergeCell ref="G16:G17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59999389629810485"/>
  </sheetPr>
  <dimension ref="A1:P39"/>
  <sheetViews>
    <sheetView zoomScaleNormal="100" workbookViewId="0">
      <selection sqref="A1:G1"/>
    </sheetView>
  </sheetViews>
  <sheetFormatPr defaultColWidth="9.140625" defaultRowHeight="11.25" x14ac:dyDescent="0.2"/>
  <cols>
    <col min="1" max="1" width="8.140625" style="1932" customWidth="1"/>
    <col min="2" max="2" width="3.5703125" style="1933" customWidth="1"/>
    <col min="3" max="3" width="10" style="1932" customWidth="1"/>
    <col min="4" max="4" width="45.140625" style="1932" customWidth="1"/>
    <col min="5" max="7" width="10.140625" style="1932" customWidth="1"/>
    <col min="8" max="8" width="17" style="1933" customWidth="1"/>
    <col min="9" max="9" width="11" style="1932" bestFit="1" customWidth="1"/>
    <col min="10" max="10" width="37.28515625" style="1932" customWidth="1"/>
    <col min="11" max="11" width="9.28515625" style="1932" bestFit="1" customWidth="1"/>
    <col min="12" max="12" width="23" style="1932" customWidth="1"/>
    <col min="13" max="16384" width="9.140625" style="1932"/>
  </cols>
  <sheetData>
    <row r="1" spans="1:1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1931"/>
      <c r="J1" s="1931"/>
      <c r="K1" s="1931"/>
    </row>
    <row r="2" spans="1:11" ht="12.75" customHeight="1" x14ac:dyDescent="0.2">
      <c r="F2" s="1931"/>
      <c r="G2" s="1931"/>
      <c r="H2" s="1934"/>
      <c r="I2" s="1931"/>
      <c r="J2" s="1931"/>
      <c r="K2" s="1931"/>
    </row>
    <row r="3" spans="1:11" s="4" customFormat="1" ht="15.75" x14ac:dyDescent="0.25">
      <c r="A3" s="3437" t="s">
        <v>1184</v>
      </c>
      <c r="B3" s="3437"/>
      <c r="C3" s="3437"/>
      <c r="D3" s="3437"/>
      <c r="E3" s="3437"/>
      <c r="F3" s="3437"/>
      <c r="G3" s="3437"/>
      <c r="H3" s="96"/>
      <c r="I3" s="811"/>
      <c r="J3" s="811"/>
      <c r="K3" s="811"/>
    </row>
    <row r="4" spans="1:11" s="4" customFormat="1" ht="15.75" x14ac:dyDescent="0.25">
      <c r="B4" s="177"/>
      <c r="C4" s="177"/>
      <c r="D4" s="177"/>
      <c r="E4" s="177"/>
      <c r="F4" s="177"/>
      <c r="G4" s="177"/>
      <c r="H4" s="177"/>
      <c r="I4" s="811"/>
      <c r="J4" s="811"/>
      <c r="K4" s="811"/>
    </row>
    <row r="5" spans="1:11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  <c r="J5" s="1352"/>
      <c r="K5" s="1352"/>
    </row>
    <row r="6" spans="1:11" s="1935" customFormat="1" ht="12" thickBot="1" x14ac:dyDescent="0.3">
      <c r="B6" s="1936"/>
      <c r="C6" s="1936"/>
      <c r="D6" s="1936"/>
      <c r="E6" s="181" t="s">
        <v>110</v>
      </c>
      <c r="F6" s="182"/>
      <c r="G6" s="1937"/>
      <c r="H6" s="1938"/>
      <c r="I6" s="1938"/>
      <c r="J6" s="1938"/>
      <c r="K6" s="1938"/>
    </row>
    <row r="7" spans="1:11" s="1939" customFormat="1" ht="12.75" customHeight="1" x14ac:dyDescent="0.25">
      <c r="B7" s="2600"/>
      <c r="C7" s="3592" t="s">
        <v>151</v>
      </c>
      <c r="D7" s="3466" t="s">
        <v>152</v>
      </c>
      <c r="E7" s="3468" t="s">
        <v>1803</v>
      </c>
      <c r="F7" s="91"/>
      <c r="G7" s="1940"/>
      <c r="H7" s="1940"/>
      <c r="I7" s="1940"/>
      <c r="J7" s="1940"/>
      <c r="K7" s="1940"/>
    </row>
    <row r="8" spans="1:11" s="1935" customFormat="1" ht="12.75" customHeight="1" thickBot="1" x14ac:dyDescent="0.3">
      <c r="B8" s="2600"/>
      <c r="C8" s="3593"/>
      <c r="D8" s="3467"/>
      <c r="E8" s="3469"/>
      <c r="F8" s="91"/>
      <c r="G8" s="1938"/>
      <c r="H8" s="1941"/>
      <c r="I8" s="1938"/>
      <c r="J8" s="1938"/>
      <c r="K8" s="1938"/>
    </row>
    <row r="9" spans="1:11" s="1935" customFormat="1" ht="12.75" customHeight="1" thickBot="1" x14ac:dyDescent="0.3">
      <c r="B9" s="183"/>
      <c r="C9" s="184" t="s">
        <v>333</v>
      </c>
      <c r="D9" s="185" t="s">
        <v>334</v>
      </c>
      <c r="E9" s="186">
        <f>SUM(E10:E11)</f>
        <v>47815.76</v>
      </c>
      <c r="F9" s="187"/>
      <c r="G9" s="1942"/>
      <c r="H9" s="1941"/>
      <c r="I9" s="1938"/>
      <c r="J9" s="1938"/>
      <c r="K9" s="1938"/>
    </row>
    <row r="10" spans="1:11" s="1943" customFormat="1" ht="12.75" customHeight="1" x14ac:dyDescent="0.2">
      <c r="B10" s="188"/>
      <c r="C10" s="1500" t="s">
        <v>156</v>
      </c>
      <c r="D10" s="1357" t="s">
        <v>157</v>
      </c>
      <c r="E10" s="191">
        <f>F18</f>
        <v>43615.76</v>
      </c>
      <c r="F10" s="192"/>
      <c r="G10" s="1944"/>
      <c r="H10" s="1945"/>
    </row>
    <row r="11" spans="1:11" s="1943" customFormat="1" ht="12.75" customHeight="1" thickBot="1" x14ac:dyDescent="0.25">
      <c r="B11" s="188"/>
      <c r="C11" s="1902" t="s">
        <v>160</v>
      </c>
      <c r="D11" s="1903" t="s">
        <v>1919</v>
      </c>
      <c r="E11" s="2712">
        <f>F33</f>
        <v>4200</v>
      </c>
      <c r="F11" s="198"/>
      <c r="G11" s="1944"/>
      <c r="H11" s="1946"/>
    </row>
    <row r="12" spans="1:11" s="4" customFormat="1" ht="18" x14ac:dyDescent="0.25">
      <c r="B12" s="199"/>
      <c r="C12" s="3"/>
      <c r="D12" s="3"/>
      <c r="E12" s="3"/>
      <c r="F12" s="87"/>
      <c r="G12" s="87"/>
      <c r="H12" s="1947"/>
      <c r="I12" s="811"/>
      <c r="J12" s="811"/>
      <c r="K12" s="811"/>
    </row>
    <row r="13" spans="1:11" ht="12.75" customHeight="1" x14ac:dyDescent="0.2">
      <c r="H13" s="1948"/>
    </row>
    <row r="14" spans="1:11" ht="18.75" customHeight="1" x14ac:dyDescent="0.2">
      <c r="A14" s="187"/>
      <c r="B14" s="201" t="s">
        <v>1185</v>
      </c>
      <c r="C14" s="201"/>
      <c r="D14" s="201"/>
      <c r="E14" s="201"/>
      <c r="F14" s="201"/>
      <c r="G14" s="201"/>
      <c r="H14" s="1661"/>
    </row>
    <row r="15" spans="1:11" ht="12.75" customHeight="1" thickBot="1" x14ac:dyDescent="0.25">
      <c r="B15" s="1936"/>
      <c r="C15" s="1936"/>
      <c r="D15" s="1936"/>
      <c r="E15" s="288"/>
      <c r="F15" s="288"/>
      <c r="G15" s="182" t="s">
        <v>110</v>
      </c>
      <c r="H15" s="1937"/>
    </row>
    <row r="16" spans="1:11" ht="12.75" customHeight="1" x14ac:dyDescent="0.2">
      <c r="A16" s="3472" t="s">
        <v>1801</v>
      </c>
      <c r="B16" s="3596" t="s">
        <v>318</v>
      </c>
      <c r="C16" s="3598" t="s">
        <v>1186</v>
      </c>
      <c r="D16" s="3600" t="s">
        <v>200</v>
      </c>
      <c r="E16" s="3583" t="s">
        <v>1804</v>
      </c>
      <c r="F16" s="3468" t="s">
        <v>1800</v>
      </c>
      <c r="G16" s="3594" t="s">
        <v>167</v>
      </c>
      <c r="H16" s="1932"/>
    </row>
    <row r="17" spans="1:16" ht="21" customHeight="1" thickBot="1" x14ac:dyDescent="0.25">
      <c r="A17" s="3473"/>
      <c r="B17" s="3597"/>
      <c r="C17" s="3599"/>
      <c r="D17" s="3601"/>
      <c r="E17" s="3584"/>
      <c r="F17" s="3507"/>
      <c r="G17" s="3595"/>
      <c r="H17" s="1932"/>
      <c r="I17" s="1931"/>
      <c r="L17" s="1949"/>
    </row>
    <row r="18" spans="1:16" s="1951" customFormat="1" ht="12.75" customHeight="1" thickBot="1" x14ac:dyDescent="0.3">
      <c r="A18" s="186">
        <f>A19</f>
        <v>43538.91</v>
      </c>
      <c r="B18" s="1950" t="s">
        <v>2</v>
      </c>
      <c r="C18" s="583" t="s">
        <v>168</v>
      </c>
      <c r="D18" s="393" t="s">
        <v>169</v>
      </c>
      <c r="E18" s="186">
        <f>E19</f>
        <v>43615.76</v>
      </c>
      <c r="F18" s="186">
        <f>F19</f>
        <v>43615.76</v>
      </c>
      <c r="G18" s="1167" t="s">
        <v>6</v>
      </c>
      <c r="I18" s="1952"/>
      <c r="K18" s="1953"/>
      <c r="L18" s="1953"/>
      <c r="M18" s="1953"/>
      <c r="N18" s="1953"/>
      <c r="O18" s="1953"/>
    </row>
    <row r="19" spans="1:16" s="1951" customFormat="1" ht="12.75" customHeight="1" x14ac:dyDescent="0.2">
      <c r="A19" s="1835">
        <f>SUM(A20:A26)</f>
        <v>43538.91</v>
      </c>
      <c r="B19" s="1954" t="s">
        <v>170</v>
      </c>
      <c r="C19" s="914" t="s">
        <v>6</v>
      </c>
      <c r="D19" s="1955" t="s">
        <v>1848</v>
      </c>
      <c r="E19" s="1979">
        <f>SUM(E20:E26)</f>
        <v>43615.76</v>
      </c>
      <c r="F19" s="399">
        <f>SUM(F20:F26)</f>
        <v>43615.76</v>
      </c>
      <c r="G19" s="2621"/>
      <c r="I19" s="1952"/>
      <c r="K19" s="1953"/>
      <c r="L19" s="1953"/>
      <c r="M19" s="1953"/>
      <c r="N19" s="1953"/>
      <c r="O19" s="1953"/>
    </row>
    <row r="20" spans="1:16" ht="12.75" customHeight="1" x14ac:dyDescent="0.2">
      <c r="A20" s="1958">
        <v>24305.97</v>
      </c>
      <c r="B20" s="1959" t="s">
        <v>179</v>
      </c>
      <c r="C20" s="1960">
        <v>121000</v>
      </c>
      <c r="D20" s="1961" t="s">
        <v>1187</v>
      </c>
      <c r="E20" s="1962">
        <v>33383.760000000002</v>
      </c>
      <c r="F20" s="1963">
        <v>33383.760000000002</v>
      </c>
      <c r="G20" s="361"/>
      <c r="H20" s="1932"/>
      <c r="I20" s="1956"/>
      <c r="M20" s="1957"/>
      <c r="N20" s="1957"/>
      <c r="O20" s="1957"/>
    </row>
    <row r="21" spans="1:16" ht="12.75" customHeight="1" x14ac:dyDescent="0.2">
      <c r="A21" s="1958">
        <v>6600</v>
      </c>
      <c r="B21" s="1959" t="s">
        <v>179</v>
      </c>
      <c r="C21" s="1960">
        <v>123100</v>
      </c>
      <c r="D21" s="1961" t="s">
        <v>1188</v>
      </c>
      <c r="E21" s="1962">
        <v>7667</v>
      </c>
      <c r="F21" s="1963">
        <v>7667</v>
      </c>
      <c r="G21" s="1964"/>
      <c r="H21" s="1932"/>
      <c r="I21" s="1956"/>
      <c r="M21" s="1957"/>
      <c r="N21" s="1957"/>
      <c r="O21" s="1957"/>
    </row>
    <row r="22" spans="1:16" ht="12.75" customHeight="1" x14ac:dyDescent="0.2">
      <c r="A22" s="1958">
        <v>360</v>
      </c>
      <c r="B22" s="1959" t="s">
        <v>179</v>
      </c>
      <c r="C22" s="1842" t="s">
        <v>1189</v>
      </c>
      <c r="D22" s="1961" t="s">
        <v>1190</v>
      </c>
      <c r="E22" s="1962">
        <v>360</v>
      </c>
      <c r="F22" s="1963">
        <v>360</v>
      </c>
      <c r="G22" s="1964"/>
      <c r="H22" s="1932"/>
      <c r="I22" s="1956"/>
      <c r="M22" s="1957"/>
      <c r="N22" s="1957"/>
      <c r="O22" s="1957"/>
    </row>
    <row r="23" spans="1:16" ht="12.75" customHeight="1" x14ac:dyDescent="0.2">
      <c r="A23" s="1958">
        <v>1743</v>
      </c>
      <c r="B23" s="1959" t="s">
        <v>179</v>
      </c>
      <c r="C23" s="1842" t="s">
        <v>1191</v>
      </c>
      <c r="D23" s="1961" t="s">
        <v>1192</v>
      </c>
      <c r="E23" s="1962">
        <v>1743</v>
      </c>
      <c r="F23" s="1963">
        <v>1743</v>
      </c>
      <c r="G23" s="361"/>
      <c r="H23" s="1932"/>
      <c r="I23" s="1956"/>
      <c r="M23" s="1957"/>
      <c r="N23" s="1957"/>
      <c r="O23" s="1957"/>
    </row>
    <row r="24" spans="1:16" ht="12.75" customHeight="1" x14ac:dyDescent="0.2">
      <c r="A24" s="1958">
        <v>63.91</v>
      </c>
      <c r="B24" s="1959" t="s">
        <v>179</v>
      </c>
      <c r="C24" s="1960">
        <v>127902</v>
      </c>
      <c r="D24" s="1961" t="s">
        <v>1193</v>
      </c>
      <c r="E24" s="1962">
        <v>90</v>
      </c>
      <c r="F24" s="1963">
        <v>90</v>
      </c>
      <c r="G24" s="361"/>
      <c r="H24" s="1932"/>
      <c r="I24" s="1956"/>
      <c r="M24" s="1957"/>
      <c r="N24" s="1957"/>
      <c r="O24" s="1957"/>
    </row>
    <row r="25" spans="1:16" ht="12.75" customHeight="1" x14ac:dyDescent="0.2">
      <c r="A25" s="1958">
        <v>372</v>
      </c>
      <c r="B25" s="1959" t="s">
        <v>179</v>
      </c>
      <c r="C25" s="1960">
        <v>124100</v>
      </c>
      <c r="D25" s="1961" t="s">
        <v>1194</v>
      </c>
      <c r="E25" s="1962">
        <v>372</v>
      </c>
      <c r="F25" s="1963">
        <v>372</v>
      </c>
      <c r="G25" s="361"/>
      <c r="H25" s="1932"/>
      <c r="I25" s="1956"/>
      <c r="M25" s="1957"/>
      <c r="N25" s="1957"/>
      <c r="O25" s="1957"/>
    </row>
    <row r="26" spans="1:16" ht="12.75" customHeight="1" thickBot="1" x14ac:dyDescent="0.25">
      <c r="A26" s="2622">
        <v>10094.030000000001</v>
      </c>
      <c r="B26" s="2623" t="s">
        <v>179</v>
      </c>
      <c r="C26" s="1921">
        <v>175045</v>
      </c>
      <c r="D26" s="1968" t="s">
        <v>1849</v>
      </c>
      <c r="E26" s="2624">
        <v>0</v>
      </c>
      <c r="F26" s="1969">
        <v>0</v>
      </c>
      <c r="G26" s="1970"/>
      <c r="H26" s="1932"/>
      <c r="I26" s="1956"/>
      <c r="J26" s="1966"/>
      <c r="K26" s="1967"/>
      <c r="M26" s="1957"/>
      <c r="N26" s="1957"/>
      <c r="O26" s="1957"/>
    </row>
    <row r="27" spans="1:16" ht="12.75" customHeight="1" x14ac:dyDescent="0.2">
      <c r="B27" s="1971"/>
      <c r="C27" s="1971"/>
      <c r="D27" s="1971"/>
      <c r="E27" s="1971"/>
      <c r="F27" s="1971"/>
      <c r="G27" s="1971"/>
      <c r="H27" s="1971"/>
      <c r="I27" s="1965"/>
      <c r="J27" s="1966"/>
      <c r="K27" s="1972"/>
      <c r="M27" s="1967"/>
      <c r="N27" s="1957"/>
      <c r="O27" s="1957"/>
      <c r="P27" s="1957"/>
    </row>
    <row r="28" spans="1:16" x14ac:dyDescent="0.2">
      <c r="L28" s="1974"/>
      <c r="M28" s="1454"/>
      <c r="N28" s="1957"/>
      <c r="O28" s="1957"/>
      <c r="P28" s="1957"/>
    </row>
    <row r="29" spans="1:16" ht="18.75" customHeight="1" x14ac:dyDescent="0.2">
      <c r="B29" s="201" t="s">
        <v>1195</v>
      </c>
      <c r="C29" s="201"/>
      <c r="D29" s="201"/>
      <c r="E29" s="201"/>
      <c r="F29" s="201"/>
      <c r="G29" s="201"/>
      <c r="H29" s="180"/>
      <c r="L29" s="1975"/>
      <c r="M29" s="1972"/>
      <c r="N29" s="1957"/>
      <c r="O29" s="1957"/>
      <c r="P29" s="1957"/>
    </row>
    <row r="30" spans="1:16" ht="12" thickBot="1" x14ac:dyDescent="0.25">
      <c r="B30" s="1936"/>
      <c r="C30" s="1936"/>
      <c r="D30" s="1936"/>
      <c r="E30" s="181"/>
      <c r="F30" s="181"/>
      <c r="G30" s="181" t="s">
        <v>110</v>
      </c>
      <c r="H30" s="1976"/>
      <c r="L30" s="1974"/>
      <c r="M30" s="1454"/>
      <c r="N30" s="1957"/>
      <c r="O30" s="1957"/>
      <c r="P30" s="1957"/>
    </row>
    <row r="31" spans="1:16" ht="11.25" customHeight="1" x14ac:dyDescent="0.2">
      <c r="A31" s="3472" t="s">
        <v>1801</v>
      </c>
      <c r="B31" s="3592" t="s">
        <v>164</v>
      </c>
      <c r="C31" s="3602" t="s">
        <v>1196</v>
      </c>
      <c r="D31" s="3466" t="s">
        <v>313</v>
      </c>
      <c r="E31" s="3583" t="s">
        <v>1804</v>
      </c>
      <c r="F31" s="3468" t="s">
        <v>1800</v>
      </c>
      <c r="G31" s="3489" t="s">
        <v>167</v>
      </c>
      <c r="H31" s="1932"/>
      <c r="K31" s="1973"/>
      <c r="L31" s="1967"/>
      <c r="M31" s="1957"/>
      <c r="N31" s="1957"/>
      <c r="O31" s="1957"/>
    </row>
    <row r="32" spans="1:16" ht="17.25" customHeight="1" thickBot="1" x14ac:dyDescent="0.25">
      <c r="A32" s="3473"/>
      <c r="B32" s="3593"/>
      <c r="C32" s="3603"/>
      <c r="D32" s="3467"/>
      <c r="E32" s="3584"/>
      <c r="F32" s="3507"/>
      <c r="G32" s="3490"/>
      <c r="H32" s="1932"/>
      <c r="K32" s="1974"/>
      <c r="L32" s="1454"/>
      <c r="M32" s="1957"/>
      <c r="N32" s="1957"/>
      <c r="O32" s="1957"/>
    </row>
    <row r="33" spans="1:15" s="1951" customFormat="1" ht="13.5" customHeight="1" thickBot="1" x14ac:dyDescent="0.3">
      <c r="A33" s="186">
        <f>A34</f>
        <v>8500</v>
      </c>
      <c r="B33" s="1977" t="s">
        <v>2</v>
      </c>
      <c r="C33" s="293" t="s">
        <v>168</v>
      </c>
      <c r="D33" s="393" t="s">
        <v>169</v>
      </c>
      <c r="E33" s="186">
        <f>E34</f>
        <v>4200</v>
      </c>
      <c r="F33" s="1291">
        <f>F34</f>
        <v>4200</v>
      </c>
      <c r="G33" s="1167" t="s">
        <v>6</v>
      </c>
      <c r="K33" s="1974"/>
      <c r="L33" s="1454"/>
      <c r="M33" s="1953"/>
      <c r="N33" s="1953"/>
      <c r="O33" s="1953"/>
    </row>
    <row r="34" spans="1:15" x14ac:dyDescent="0.2">
      <c r="A34" s="1835">
        <f>A35</f>
        <v>8500</v>
      </c>
      <c r="B34" s="1917" t="s">
        <v>6</v>
      </c>
      <c r="C34" s="1918" t="s">
        <v>6</v>
      </c>
      <c r="D34" s="1978" t="s">
        <v>314</v>
      </c>
      <c r="E34" s="1979">
        <f>E35</f>
        <v>4200</v>
      </c>
      <c r="F34" s="399">
        <f>F35</f>
        <v>4200</v>
      </c>
      <c r="G34" s="1980"/>
      <c r="H34" s="1931"/>
      <c r="K34" s="1974"/>
      <c r="L34" s="1454"/>
      <c r="M34" s="1957"/>
      <c r="N34" s="1957"/>
      <c r="O34" s="1957"/>
    </row>
    <row r="35" spans="1:15" ht="23.25" thickBot="1" x14ac:dyDescent="0.25">
      <c r="A35" s="2625">
        <v>8500</v>
      </c>
      <c r="B35" s="2253" t="s">
        <v>2</v>
      </c>
      <c r="C35" s="1288" t="s">
        <v>1197</v>
      </c>
      <c r="D35" s="2626" t="s">
        <v>1850</v>
      </c>
      <c r="E35" s="2627">
        <v>4200</v>
      </c>
      <c r="F35" s="2184">
        <v>4200</v>
      </c>
      <c r="G35" s="2628"/>
      <c r="H35" s="2345"/>
      <c r="K35" s="1974"/>
      <c r="L35" s="1454"/>
      <c r="M35" s="1957"/>
      <c r="N35" s="1957"/>
      <c r="O35" s="1957"/>
    </row>
    <row r="36" spans="1:15" s="1933" customFormat="1" x14ac:dyDescent="0.2">
      <c r="B36" s="2713"/>
      <c r="C36" s="2713"/>
      <c r="D36" s="1932"/>
      <c r="E36" s="1932"/>
      <c r="F36" s="1932"/>
      <c r="G36" s="1932"/>
      <c r="I36" s="1932"/>
      <c r="J36" s="1932"/>
      <c r="K36" s="1932"/>
    </row>
    <row r="37" spans="1:15" s="2704" customFormat="1" x14ac:dyDescent="0.2">
      <c r="D37" s="1932"/>
      <c r="E37" s="1932"/>
      <c r="F37" s="1932"/>
      <c r="G37" s="1932"/>
      <c r="I37" s="1932"/>
      <c r="J37" s="1932"/>
      <c r="K37" s="1932"/>
    </row>
    <row r="38" spans="1:15" s="2704" customFormat="1" x14ac:dyDescent="0.2">
      <c r="D38" s="1932"/>
      <c r="E38" s="1932"/>
      <c r="F38" s="1932"/>
      <c r="G38" s="1932"/>
      <c r="I38" s="1932"/>
      <c r="J38" s="1932"/>
      <c r="K38" s="1932"/>
    </row>
    <row r="39" spans="1:15" s="1933" customFormat="1" x14ac:dyDescent="0.2">
      <c r="D39" s="1932"/>
      <c r="E39" s="1932"/>
      <c r="F39" s="1932"/>
      <c r="G39" s="1932"/>
      <c r="I39" s="1932"/>
      <c r="J39" s="1932"/>
      <c r="K39" s="1932"/>
    </row>
  </sheetData>
  <mergeCells count="20">
    <mergeCell ref="G31:G32"/>
    <mergeCell ref="A31:A32"/>
    <mergeCell ref="B31:B32"/>
    <mergeCell ref="C31:C32"/>
    <mergeCell ref="D31:D32"/>
    <mergeCell ref="E31:E32"/>
    <mergeCell ref="F31:F32"/>
    <mergeCell ref="G16:G17"/>
    <mergeCell ref="A16:A17"/>
    <mergeCell ref="B16:B17"/>
    <mergeCell ref="C16:C17"/>
    <mergeCell ref="D16:D17"/>
    <mergeCell ref="E16:E17"/>
    <mergeCell ref="F16:F17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59999389629810485"/>
  </sheetPr>
  <dimension ref="A1:L204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0.7109375" style="1150" customWidth="1"/>
    <col min="4" max="4" width="39.140625" style="1060" customWidth="1"/>
    <col min="5" max="5" width="11.42578125" style="1060" bestFit="1" customWidth="1"/>
    <col min="6" max="6" width="11.42578125" style="1060" customWidth="1"/>
    <col min="7" max="7" width="15.7109375" style="1060" customWidth="1"/>
    <col min="8" max="8" width="29.42578125" style="1150" customWidth="1"/>
    <col min="9" max="10" width="9.140625" style="1060"/>
    <col min="11" max="11" width="16.28515625" style="1060" customWidth="1"/>
    <col min="12" max="12" width="35.28515625" style="1060" bestFit="1" customWidth="1"/>
    <col min="13" max="16384" width="9.140625" style="1060"/>
  </cols>
  <sheetData>
    <row r="1" spans="1:9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472"/>
    </row>
    <row r="2" spans="1:9" ht="12.75" customHeight="1" x14ac:dyDescent="0.2">
      <c r="F2" s="1272"/>
      <c r="G2" s="1272"/>
      <c r="H2" s="1348"/>
    </row>
    <row r="3" spans="1:9" s="4" customFormat="1" ht="15.75" x14ac:dyDescent="0.25">
      <c r="A3" s="3604" t="s">
        <v>1198</v>
      </c>
      <c r="B3" s="3604"/>
      <c r="C3" s="3604"/>
      <c r="D3" s="3604"/>
      <c r="E3" s="3604"/>
      <c r="F3" s="3604"/>
      <c r="G3" s="3604"/>
      <c r="H3" s="96"/>
    </row>
    <row r="4" spans="1:9" s="4" customFormat="1" ht="15.75" x14ac:dyDescent="0.25">
      <c r="B4" s="177"/>
      <c r="C4" s="177"/>
      <c r="D4" s="177"/>
      <c r="E4" s="177"/>
      <c r="F4" s="177"/>
      <c r="G4" s="177"/>
      <c r="H4" s="177"/>
    </row>
    <row r="5" spans="1:9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</row>
    <row r="6" spans="1:9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</row>
    <row r="7" spans="1:9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</row>
    <row r="8" spans="1:9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</row>
    <row r="9" spans="1:9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SUM(E10:E12)</f>
        <v>189405.25</v>
      </c>
      <c r="F9" s="187"/>
      <c r="G9" s="1184"/>
      <c r="H9" s="1354"/>
    </row>
    <row r="10" spans="1:9" s="1157" customFormat="1" ht="12.75" customHeight="1" x14ac:dyDescent="0.2">
      <c r="B10" s="188"/>
      <c r="C10" s="193" t="s">
        <v>156</v>
      </c>
      <c r="D10" s="194" t="s">
        <v>157</v>
      </c>
      <c r="E10" s="195">
        <f>F19</f>
        <v>4250</v>
      </c>
      <c r="F10" s="192"/>
      <c r="G10" s="93"/>
      <c r="H10" s="1982"/>
    </row>
    <row r="11" spans="1:9" s="1157" customFormat="1" ht="12.75" customHeight="1" x14ac:dyDescent="0.2">
      <c r="B11" s="188"/>
      <c r="C11" s="193" t="s">
        <v>160</v>
      </c>
      <c r="D11" s="194" t="s">
        <v>1919</v>
      </c>
      <c r="E11" s="196">
        <f>F36</f>
        <v>57068</v>
      </c>
      <c r="F11" s="198"/>
      <c r="G11" s="93"/>
      <c r="H11" s="1982"/>
    </row>
    <row r="12" spans="1:9" s="1157" customFormat="1" ht="12.75" customHeight="1" thickBot="1" x14ac:dyDescent="0.25">
      <c r="B12" s="188"/>
      <c r="C12" s="2224" t="s">
        <v>335</v>
      </c>
      <c r="D12" s="2225" t="s">
        <v>1927</v>
      </c>
      <c r="E12" s="2712">
        <f>F49</f>
        <v>128087.25</v>
      </c>
      <c r="F12" s="198"/>
      <c r="G12" s="93"/>
      <c r="H12" s="1982"/>
    </row>
    <row r="13" spans="1:9" s="4" customFormat="1" ht="12.75" customHeight="1" x14ac:dyDescent="0.25">
      <c r="B13" s="199"/>
      <c r="C13" s="199"/>
      <c r="D13" s="3"/>
      <c r="E13" s="3"/>
      <c r="F13" s="3"/>
      <c r="G13" s="3"/>
      <c r="H13" s="1983"/>
    </row>
    <row r="14" spans="1:9" ht="12.75" customHeight="1" x14ac:dyDescent="0.2">
      <c r="H14" s="1984"/>
    </row>
    <row r="15" spans="1:9" ht="18.75" customHeight="1" x14ac:dyDescent="0.2">
      <c r="B15" s="581" t="s">
        <v>1199</v>
      </c>
      <c r="C15" s="180"/>
      <c r="D15" s="179"/>
      <c r="E15" s="179"/>
      <c r="F15" s="179"/>
      <c r="G15" s="179"/>
      <c r="H15" s="179"/>
    </row>
    <row r="16" spans="1:9" ht="12.75" customHeight="1" thickBot="1" x14ac:dyDescent="0.25">
      <c r="B16" s="1152"/>
      <c r="C16" s="1152"/>
      <c r="D16" s="1152"/>
      <c r="E16" s="288"/>
      <c r="F16" s="288"/>
      <c r="G16" s="182" t="s">
        <v>110</v>
      </c>
      <c r="H16" s="1233"/>
    </row>
    <row r="17" spans="1:12" ht="12.75" customHeight="1" x14ac:dyDescent="0.2">
      <c r="A17" s="3472" t="s">
        <v>1801</v>
      </c>
      <c r="B17" s="3482" t="s">
        <v>318</v>
      </c>
      <c r="C17" s="3484" t="s">
        <v>1200</v>
      </c>
      <c r="D17" s="3476" t="s">
        <v>200</v>
      </c>
      <c r="E17" s="3583" t="s">
        <v>1804</v>
      </c>
      <c r="F17" s="3468" t="s">
        <v>1800</v>
      </c>
      <c r="G17" s="3470" t="s">
        <v>167</v>
      </c>
      <c r="H17" s="1060"/>
    </row>
    <row r="18" spans="1:12" ht="17.25" customHeight="1" thickBot="1" x14ac:dyDescent="0.25">
      <c r="A18" s="3473"/>
      <c r="B18" s="3498"/>
      <c r="C18" s="3493"/>
      <c r="D18" s="3477"/>
      <c r="E18" s="3584"/>
      <c r="F18" s="3507"/>
      <c r="G18" s="3471"/>
      <c r="H18" s="1060"/>
    </row>
    <row r="19" spans="1:12" ht="15" customHeight="1" thickBot="1" x14ac:dyDescent="0.25">
      <c r="A19" s="186">
        <f>SUM(A20:A29)</f>
        <v>4250</v>
      </c>
      <c r="B19" s="184" t="s">
        <v>2</v>
      </c>
      <c r="C19" s="583" t="s">
        <v>168</v>
      </c>
      <c r="D19" s="393" t="s">
        <v>169</v>
      </c>
      <c r="E19" s="186">
        <f>SUM(E20:E29)</f>
        <v>4250</v>
      </c>
      <c r="F19" s="1291">
        <f>SUM(F20:F29)</f>
        <v>4250</v>
      </c>
      <c r="G19" s="1167" t="s">
        <v>6</v>
      </c>
      <c r="H19" s="1060"/>
    </row>
    <row r="20" spans="1:12" s="1084" customFormat="1" ht="12.75" customHeight="1" x14ac:dyDescent="0.25">
      <c r="A20" s="1985">
        <v>400</v>
      </c>
      <c r="B20" s="1986" t="s">
        <v>170</v>
      </c>
      <c r="C20" s="1987" t="s">
        <v>2149</v>
      </c>
      <c r="D20" s="1988" t="s">
        <v>1201</v>
      </c>
      <c r="E20" s="1989">
        <v>400</v>
      </c>
      <c r="F20" s="1990">
        <v>400</v>
      </c>
      <c r="G20" s="1319"/>
    </row>
    <row r="21" spans="1:12" s="1084" customFormat="1" ht="12.75" customHeight="1" x14ac:dyDescent="0.25">
      <c r="A21" s="1991">
        <v>800</v>
      </c>
      <c r="B21" s="574" t="s">
        <v>170</v>
      </c>
      <c r="C21" s="1867" t="s">
        <v>2150</v>
      </c>
      <c r="D21" s="1250" t="s">
        <v>1202</v>
      </c>
      <c r="E21" s="1992">
        <v>800</v>
      </c>
      <c r="F21" s="1993">
        <v>800</v>
      </c>
      <c r="G21" s="1450"/>
    </row>
    <row r="22" spans="1:12" s="1084" customFormat="1" ht="12.75" customHeight="1" x14ac:dyDescent="0.25">
      <c r="A22" s="1111">
        <v>600</v>
      </c>
      <c r="B22" s="1105" t="s">
        <v>170</v>
      </c>
      <c r="C22" s="59" t="s">
        <v>2151</v>
      </c>
      <c r="D22" s="1817" t="s">
        <v>1203</v>
      </c>
      <c r="E22" s="947">
        <v>600</v>
      </c>
      <c r="F22" s="1994">
        <v>600</v>
      </c>
      <c r="G22" s="388"/>
    </row>
    <row r="23" spans="1:12" s="1084" customFormat="1" ht="12.75" customHeight="1" x14ac:dyDescent="0.25">
      <c r="A23" s="1991">
        <v>600</v>
      </c>
      <c r="B23" s="574" t="s">
        <v>170</v>
      </c>
      <c r="C23" s="1867" t="s">
        <v>2152</v>
      </c>
      <c r="D23" s="1250" t="s">
        <v>1204</v>
      </c>
      <c r="E23" s="1992">
        <v>600</v>
      </c>
      <c r="F23" s="1993">
        <v>600</v>
      </c>
      <c r="G23" s="469"/>
    </row>
    <row r="24" spans="1:12" s="1084" customFormat="1" x14ac:dyDescent="0.25">
      <c r="A24" s="1114">
        <v>300</v>
      </c>
      <c r="B24" s="1996" t="s">
        <v>170</v>
      </c>
      <c r="C24" s="1997" t="s">
        <v>2153</v>
      </c>
      <c r="D24" s="1998" t="s">
        <v>1205</v>
      </c>
      <c r="E24" s="970">
        <v>300</v>
      </c>
      <c r="F24" s="1999">
        <v>300</v>
      </c>
      <c r="G24" s="2890"/>
      <c r="H24" s="2216"/>
      <c r="I24" s="1388"/>
      <c r="J24" s="1388"/>
      <c r="K24" s="1388"/>
      <c r="L24" s="1388"/>
    </row>
    <row r="25" spans="1:12" ht="12.75" customHeight="1" x14ac:dyDescent="0.2">
      <c r="A25" s="1110">
        <v>300</v>
      </c>
      <c r="B25" s="634" t="s">
        <v>170</v>
      </c>
      <c r="C25" s="49" t="s">
        <v>2154</v>
      </c>
      <c r="D25" s="471" t="s">
        <v>1206</v>
      </c>
      <c r="E25" s="944">
        <v>300</v>
      </c>
      <c r="F25" s="2000">
        <v>300</v>
      </c>
      <c r="G25" s="385"/>
      <c r="H25" s="1103"/>
      <c r="I25" s="1103"/>
      <c r="J25" s="1103"/>
      <c r="K25" s="1103"/>
      <c r="L25" s="1103"/>
    </row>
    <row r="26" spans="1:12" ht="12.75" customHeight="1" x14ac:dyDescent="0.2">
      <c r="A26" s="1110">
        <v>300</v>
      </c>
      <c r="B26" s="634" t="s">
        <v>179</v>
      </c>
      <c r="C26" s="49" t="s">
        <v>2156</v>
      </c>
      <c r="D26" s="471" t="s">
        <v>2155</v>
      </c>
      <c r="E26" s="944">
        <v>300</v>
      </c>
      <c r="F26" s="2000">
        <v>300</v>
      </c>
      <c r="G26" s="385"/>
      <c r="H26" s="1103"/>
      <c r="I26" s="1103"/>
      <c r="J26" s="1103"/>
      <c r="K26" s="1103"/>
      <c r="L26" s="1103"/>
    </row>
    <row r="27" spans="1:12" x14ac:dyDescent="0.2">
      <c r="A27" s="1278">
        <v>200</v>
      </c>
      <c r="B27" s="634" t="s">
        <v>179</v>
      </c>
      <c r="C27" s="2214" t="s">
        <v>2158</v>
      </c>
      <c r="D27" s="2001" t="s">
        <v>2157</v>
      </c>
      <c r="E27" s="1241">
        <v>200</v>
      </c>
      <c r="F27" s="2000">
        <v>200</v>
      </c>
      <c r="G27" s="2002"/>
      <c r="H27" s="1103"/>
      <c r="I27" s="1103"/>
      <c r="J27" s="1103"/>
      <c r="K27" s="1103"/>
      <c r="L27" s="1103"/>
    </row>
    <row r="28" spans="1:12" ht="22.5" x14ac:dyDescent="0.2">
      <c r="A28" s="1278">
        <v>650</v>
      </c>
      <c r="B28" s="634" t="s">
        <v>179</v>
      </c>
      <c r="C28" s="2847" t="s">
        <v>2159</v>
      </c>
      <c r="D28" s="2736" t="s">
        <v>2160</v>
      </c>
      <c r="E28" s="1241">
        <v>650</v>
      </c>
      <c r="F28" s="2000">
        <v>650</v>
      </c>
      <c r="G28" s="2002"/>
      <c r="H28" s="1103"/>
      <c r="I28" s="1103"/>
      <c r="J28" s="1103"/>
      <c r="K28" s="1103"/>
      <c r="L28" s="1103"/>
    </row>
    <row r="29" spans="1:12" ht="12" thickBot="1" x14ac:dyDescent="0.25">
      <c r="A29" s="1597">
        <v>100</v>
      </c>
      <c r="B29" s="1826" t="s">
        <v>179</v>
      </c>
      <c r="C29" s="2892" t="s">
        <v>2161</v>
      </c>
      <c r="D29" s="2893" t="s">
        <v>2162</v>
      </c>
      <c r="E29" s="1885">
        <v>100</v>
      </c>
      <c r="F29" s="2005">
        <v>100</v>
      </c>
      <c r="G29" s="2006"/>
      <c r="H29" s="1103"/>
      <c r="I29" s="1103"/>
      <c r="J29" s="1103"/>
      <c r="K29" s="1103"/>
      <c r="L29" s="1103"/>
    </row>
    <row r="30" spans="1:12" x14ac:dyDescent="0.2">
      <c r="G30" s="2007"/>
      <c r="H30" s="1103"/>
      <c r="I30" s="1819"/>
      <c r="J30" s="312"/>
      <c r="K30" s="762"/>
      <c r="L30" s="1103"/>
    </row>
    <row r="31" spans="1:12" ht="12.75" customHeight="1" x14ac:dyDescent="0.2"/>
    <row r="32" spans="1:12" ht="18.75" customHeight="1" x14ac:dyDescent="0.2">
      <c r="B32" s="201" t="s">
        <v>1207</v>
      </c>
      <c r="C32" s="2008"/>
      <c r="D32" s="201"/>
      <c r="E32" s="201"/>
      <c r="F32" s="201"/>
      <c r="G32" s="201"/>
      <c r="H32" s="201"/>
    </row>
    <row r="33" spans="1:8" ht="12.75" customHeight="1" thickBot="1" x14ac:dyDescent="0.25">
      <c r="B33" s="1152"/>
      <c r="C33" s="1152"/>
      <c r="D33" s="1152"/>
      <c r="E33" s="181"/>
      <c r="F33" s="181"/>
      <c r="G33" s="181" t="s">
        <v>110</v>
      </c>
      <c r="H33" s="1153"/>
    </row>
    <row r="34" spans="1:8" ht="12.75" customHeight="1" x14ac:dyDescent="0.2">
      <c r="A34" s="3472" t="s">
        <v>1801</v>
      </c>
      <c r="B34" s="3551" t="s">
        <v>164</v>
      </c>
      <c r="C34" s="3530" t="s">
        <v>1208</v>
      </c>
      <c r="D34" s="3466" t="s">
        <v>313</v>
      </c>
      <c r="E34" s="3583" t="s">
        <v>1804</v>
      </c>
      <c r="F34" s="3468" t="s">
        <v>1800</v>
      </c>
      <c r="G34" s="3489" t="s">
        <v>167</v>
      </c>
      <c r="H34" s="1060"/>
    </row>
    <row r="35" spans="1:8" ht="16.5" customHeight="1" thickBot="1" x14ac:dyDescent="0.25">
      <c r="A35" s="3473"/>
      <c r="B35" s="3605"/>
      <c r="C35" s="3606"/>
      <c r="D35" s="3486"/>
      <c r="E35" s="3584"/>
      <c r="F35" s="3507"/>
      <c r="G35" s="3607"/>
      <c r="H35" s="1060"/>
    </row>
    <row r="36" spans="1:8" s="1084" customFormat="1" ht="15" customHeight="1" thickBot="1" x14ac:dyDescent="0.3">
      <c r="A36" s="186">
        <f>A37</f>
        <v>350</v>
      </c>
      <c r="B36" s="1950" t="s">
        <v>2</v>
      </c>
      <c r="C36" s="583" t="s">
        <v>168</v>
      </c>
      <c r="D36" s="393" t="s">
        <v>169</v>
      </c>
      <c r="E36" s="186">
        <f>E37</f>
        <v>57068</v>
      </c>
      <c r="F36" s="186">
        <v>57068</v>
      </c>
      <c r="G36" s="1274" t="s">
        <v>6</v>
      </c>
    </row>
    <row r="37" spans="1:8" s="1084" customFormat="1" ht="12.75" customHeight="1" x14ac:dyDescent="0.25">
      <c r="A37" s="1502">
        <f>SUM(A38:A42)</f>
        <v>350</v>
      </c>
      <c r="B37" s="2009" t="s">
        <v>6</v>
      </c>
      <c r="C37" s="991" t="s">
        <v>6</v>
      </c>
      <c r="D37" s="2010" t="s">
        <v>314</v>
      </c>
      <c r="E37" s="1815">
        <f>SUM(E38:E42)</f>
        <v>57068</v>
      </c>
      <c r="F37" s="1174">
        <f>SUM(F38:F42)</f>
        <v>57068</v>
      </c>
      <c r="G37" s="1175"/>
    </row>
    <row r="38" spans="1:8" s="1084" customFormat="1" ht="12.75" customHeight="1" x14ac:dyDescent="0.25">
      <c r="A38" s="1278">
        <v>350</v>
      </c>
      <c r="B38" s="1561" t="s">
        <v>2</v>
      </c>
      <c r="C38" s="2011">
        <v>1491160000</v>
      </c>
      <c r="D38" s="1283" t="s">
        <v>787</v>
      </c>
      <c r="E38" s="1241"/>
      <c r="F38" s="1242"/>
      <c r="G38" s="2012"/>
      <c r="H38" s="1164"/>
    </row>
    <row r="39" spans="1:8" s="1084" customFormat="1" ht="12.75" customHeight="1" x14ac:dyDescent="0.25">
      <c r="A39" s="1278">
        <v>0</v>
      </c>
      <c r="B39" s="1561" t="s">
        <v>2</v>
      </c>
      <c r="C39" s="2011" t="s">
        <v>2163</v>
      </c>
      <c r="D39" s="607" t="s">
        <v>2164</v>
      </c>
      <c r="E39" s="1241">
        <v>12100</v>
      </c>
      <c r="F39" s="1242">
        <v>12100</v>
      </c>
      <c r="G39" s="2012"/>
      <c r="H39" s="1164"/>
    </row>
    <row r="40" spans="1:8" s="1084" customFormat="1" ht="12.75" customHeight="1" x14ac:dyDescent="0.25">
      <c r="A40" s="1278">
        <v>0</v>
      </c>
      <c r="B40" s="1561" t="s">
        <v>2</v>
      </c>
      <c r="C40" s="2011" t="s">
        <v>2165</v>
      </c>
      <c r="D40" s="607" t="s">
        <v>2166</v>
      </c>
      <c r="E40" s="1241">
        <v>20000</v>
      </c>
      <c r="F40" s="1242">
        <v>20000</v>
      </c>
      <c r="G40" s="2012"/>
      <c r="H40" s="1164"/>
    </row>
    <row r="41" spans="1:8" s="1084" customFormat="1" ht="12.75" customHeight="1" x14ac:dyDescent="0.25">
      <c r="A41" s="1278">
        <v>0</v>
      </c>
      <c r="B41" s="1561" t="s">
        <v>2</v>
      </c>
      <c r="C41" s="2011">
        <v>1491370000</v>
      </c>
      <c r="D41" s="607" t="s">
        <v>2168</v>
      </c>
      <c r="E41" s="1241">
        <v>9968</v>
      </c>
      <c r="F41" s="1242">
        <v>9968</v>
      </c>
      <c r="G41" s="2012"/>
      <c r="H41" s="1164"/>
    </row>
    <row r="42" spans="1:8" s="1084" customFormat="1" ht="12.75" customHeight="1" thickBot="1" x14ac:dyDescent="0.3">
      <c r="A42" s="1286">
        <v>0</v>
      </c>
      <c r="B42" s="2013" t="s">
        <v>2</v>
      </c>
      <c r="C42" s="2014" t="s">
        <v>2167</v>
      </c>
      <c r="D42" s="1055" t="s">
        <v>2169</v>
      </c>
      <c r="E42" s="1386">
        <v>15000</v>
      </c>
      <c r="F42" s="1290">
        <v>15000</v>
      </c>
      <c r="G42" s="2015"/>
      <c r="H42" s="1164"/>
    </row>
    <row r="43" spans="1:8" s="1084" customFormat="1" ht="12.75" customHeight="1" x14ac:dyDescent="0.25">
      <c r="A43" s="1182"/>
      <c r="B43" s="1380"/>
      <c r="C43" s="1380"/>
      <c r="D43" s="212"/>
      <c r="E43" s="1182"/>
      <c r="F43" s="1182"/>
      <c r="G43" s="1182"/>
      <c r="H43" s="1479"/>
    </row>
    <row r="44" spans="1:8" ht="12.75" customHeight="1" x14ac:dyDescent="0.2"/>
    <row r="45" spans="1:8" ht="18.75" customHeight="1" x14ac:dyDescent="0.2">
      <c r="B45" s="201" t="s">
        <v>1209</v>
      </c>
      <c r="C45" s="2008"/>
      <c r="D45" s="201"/>
      <c r="E45" s="201"/>
      <c r="F45" s="201"/>
      <c r="G45" s="201"/>
      <c r="H45" s="201"/>
    </row>
    <row r="46" spans="1:8" ht="12" thickBot="1" x14ac:dyDescent="0.25">
      <c r="B46" s="1001"/>
      <c r="C46" s="1002"/>
      <c r="D46" s="2016"/>
      <c r="E46" s="288"/>
      <c r="F46" s="288"/>
      <c r="G46" s="182" t="s">
        <v>110</v>
      </c>
      <c r="H46" s="1004"/>
    </row>
    <row r="47" spans="1:8" ht="11.25" customHeight="1" x14ac:dyDescent="0.2">
      <c r="A47" s="3472" t="s">
        <v>1801</v>
      </c>
      <c r="B47" s="3527" t="s">
        <v>164</v>
      </c>
      <c r="C47" s="3535" t="s">
        <v>1210</v>
      </c>
      <c r="D47" s="3476" t="s">
        <v>384</v>
      </c>
      <c r="E47" s="3583" t="s">
        <v>1804</v>
      </c>
      <c r="F47" s="3468" t="s">
        <v>1800</v>
      </c>
      <c r="G47" s="3532" t="s">
        <v>167</v>
      </c>
      <c r="H47" s="1060"/>
    </row>
    <row r="48" spans="1:8" ht="21" customHeight="1" thickBot="1" x14ac:dyDescent="0.25">
      <c r="A48" s="3473"/>
      <c r="B48" s="3528"/>
      <c r="C48" s="3536"/>
      <c r="D48" s="3477"/>
      <c r="E48" s="3584"/>
      <c r="F48" s="3507"/>
      <c r="G48" s="3533"/>
      <c r="H48" s="1060"/>
    </row>
    <row r="49" spans="1:12" ht="15" customHeight="1" thickBot="1" x14ac:dyDescent="0.25">
      <c r="A49" s="186">
        <f>SUM(A50:A175)</f>
        <v>87462.68</v>
      </c>
      <c r="B49" s="184" t="s">
        <v>2</v>
      </c>
      <c r="C49" s="583" t="s">
        <v>168</v>
      </c>
      <c r="D49" s="185" t="s">
        <v>169</v>
      </c>
      <c r="E49" s="186">
        <f>SUM(E50:E175)</f>
        <v>128087.25</v>
      </c>
      <c r="F49" s="186">
        <f>SUM(F50:F175)</f>
        <v>128087.25</v>
      </c>
      <c r="G49" s="1167" t="s">
        <v>6</v>
      </c>
      <c r="H49" s="1347"/>
    </row>
    <row r="50" spans="1:12" ht="33.75" x14ac:dyDescent="0.2">
      <c r="A50" s="2024">
        <v>100</v>
      </c>
      <c r="B50" s="634" t="s">
        <v>2</v>
      </c>
      <c r="C50" s="2017">
        <v>4620021437</v>
      </c>
      <c r="D50" s="1283" t="s">
        <v>1211</v>
      </c>
      <c r="E50" s="1469"/>
      <c r="F50" s="1470"/>
      <c r="G50" s="2019"/>
      <c r="H50" s="1060"/>
      <c r="K50" s="2022"/>
      <c r="L50" s="2023"/>
    </row>
    <row r="51" spans="1:12" ht="22.5" x14ac:dyDescent="0.2">
      <c r="A51" s="2025">
        <v>600</v>
      </c>
      <c r="B51" s="634" t="s">
        <v>2</v>
      </c>
      <c r="C51" s="2026">
        <v>4620040000</v>
      </c>
      <c r="D51" s="173" t="s">
        <v>1457</v>
      </c>
      <c r="E51" s="1473">
        <v>600</v>
      </c>
      <c r="F51" s="1474">
        <v>600</v>
      </c>
      <c r="G51" s="2027"/>
      <c r="H51" s="1060"/>
      <c r="K51" s="2028"/>
      <c r="L51" s="2029"/>
    </row>
    <row r="52" spans="1:12" ht="22.5" x14ac:dyDescent="0.2">
      <c r="A52" s="2024"/>
      <c r="B52" s="634" t="s">
        <v>2</v>
      </c>
      <c r="C52" s="2017">
        <v>4620040000</v>
      </c>
      <c r="D52" s="173" t="s">
        <v>1459</v>
      </c>
      <c r="E52" s="1469"/>
      <c r="F52" s="1470"/>
      <c r="G52" s="1178"/>
      <c r="H52" s="1060"/>
      <c r="K52" s="2028"/>
      <c r="L52" s="2029"/>
    </row>
    <row r="53" spans="1:12" ht="22.5" x14ac:dyDescent="0.2">
      <c r="A53" s="2025">
        <v>10</v>
      </c>
      <c r="B53" s="1105" t="s">
        <v>2</v>
      </c>
      <c r="C53" s="2033">
        <v>4620041403</v>
      </c>
      <c r="D53" s="387" t="s">
        <v>1458</v>
      </c>
      <c r="E53" s="1473"/>
      <c r="F53" s="1474"/>
      <c r="G53" s="2027"/>
      <c r="H53" s="1060"/>
      <c r="K53" s="2028"/>
      <c r="L53" s="2029"/>
    </row>
    <row r="54" spans="1:12" ht="22.5" x14ac:dyDescent="0.2">
      <c r="A54" s="2024"/>
      <c r="B54" s="634" t="s">
        <v>2</v>
      </c>
      <c r="C54" s="2034">
        <v>4620041403</v>
      </c>
      <c r="D54" s="173" t="s">
        <v>1460</v>
      </c>
      <c r="E54" s="1469"/>
      <c r="F54" s="1470"/>
      <c r="G54" s="1178"/>
      <c r="H54" s="1060"/>
      <c r="K54" s="2028"/>
      <c r="L54" s="2028"/>
    </row>
    <row r="55" spans="1:12" ht="33.75" x14ac:dyDescent="0.2">
      <c r="A55" s="2025">
        <v>577.12</v>
      </c>
      <c r="B55" s="634" t="s">
        <v>2</v>
      </c>
      <c r="C55" s="2035">
        <v>4620041409</v>
      </c>
      <c r="D55" s="173" t="s">
        <v>1461</v>
      </c>
      <c r="E55" s="1473">
        <v>1500</v>
      </c>
      <c r="F55" s="1474">
        <v>1500</v>
      </c>
      <c r="G55" s="2027"/>
      <c r="H55" s="1060"/>
      <c r="K55" s="2028"/>
      <c r="L55" s="2029"/>
    </row>
    <row r="56" spans="1:12" ht="33.75" x14ac:dyDescent="0.2">
      <c r="A56" s="2042">
        <v>900</v>
      </c>
      <c r="B56" s="634" t="s">
        <v>2</v>
      </c>
      <c r="C56" s="2036">
        <v>4620041409</v>
      </c>
      <c r="D56" s="173" t="s">
        <v>1462</v>
      </c>
      <c r="E56" s="1469"/>
      <c r="F56" s="1470"/>
      <c r="G56" s="1178"/>
      <c r="H56" s="1060"/>
      <c r="K56" s="2028"/>
      <c r="L56" s="2029"/>
    </row>
    <row r="57" spans="1:12" ht="22.5" x14ac:dyDescent="0.2">
      <c r="A57" s="2025">
        <v>20</v>
      </c>
      <c r="B57" s="618" t="s">
        <v>2</v>
      </c>
      <c r="C57" s="2034">
        <v>4620111425</v>
      </c>
      <c r="D57" s="2039" t="s">
        <v>2235</v>
      </c>
      <c r="E57" s="1473"/>
      <c r="F57" s="2018"/>
      <c r="G57" s="604"/>
      <c r="H57" s="1060"/>
      <c r="K57" s="2028"/>
      <c r="L57" s="2029"/>
    </row>
    <row r="58" spans="1:12" ht="23.25" thickBot="1" x14ac:dyDescent="0.25">
      <c r="A58" s="2570"/>
      <c r="B58" s="3027" t="s">
        <v>2</v>
      </c>
      <c r="C58" s="3028">
        <v>4620111425</v>
      </c>
      <c r="D58" s="1600" t="s">
        <v>1464</v>
      </c>
      <c r="E58" s="2571"/>
      <c r="F58" s="2911"/>
      <c r="G58" s="3029"/>
      <c r="H58" s="1060"/>
      <c r="K58" s="2028"/>
      <c r="L58" s="2029"/>
    </row>
    <row r="59" spans="1:12" ht="12" x14ac:dyDescent="0.2">
      <c r="A59" s="1477"/>
      <c r="B59" s="620"/>
      <c r="C59" s="2360"/>
      <c r="D59" s="212"/>
      <c r="E59" s="1477"/>
      <c r="F59" s="1477"/>
      <c r="G59" s="1184"/>
      <c r="H59" s="1060"/>
      <c r="K59" s="2028"/>
      <c r="L59" s="2029"/>
    </row>
    <row r="60" spans="1:12" ht="12" x14ac:dyDescent="0.2">
      <c r="A60" s="1477"/>
      <c r="B60" s="620"/>
      <c r="C60" s="2360"/>
      <c r="D60" s="212"/>
      <c r="E60" s="1477"/>
      <c r="F60" s="1477"/>
      <c r="G60" s="1184"/>
      <c r="H60" s="1060"/>
      <c r="K60" s="2028"/>
      <c r="L60" s="2029"/>
    </row>
    <row r="61" spans="1:12" ht="12" x14ac:dyDescent="0.2">
      <c r="A61" s="1477"/>
      <c r="B61" s="620"/>
      <c r="C61" s="2360"/>
      <c r="D61" s="212"/>
      <c r="E61" s="1477"/>
      <c r="F61" s="1477"/>
      <c r="G61" s="1184"/>
      <c r="H61" s="1060"/>
      <c r="K61" s="2028"/>
      <c r="L61" s="2029"/>
    </row>
    <row r="62" spans="1:12" ht="12" x14ac:dyDescent="0.2">
      <c r="A62" s="1477"/>
      <c r="B62" s="620"/>
      <c r="C62" s="2360"/>
      <c r="D62" s="212"/>
      <c r="E62" s="1477"/>
      <c r="F62" s="1477"/>
      <c r="G62" s="1184"/>
      <c r="H62" s="1060"/>
      <c r="K62" s="2028"/>
      <c r="L62" s="2029"/>
    </row>
    <row r="63" spans="1:12" ht="12" x14ac:dyDescent="0.2">
      <c r="A63" s="1477"/>
      <c r="B63" s="620"/>
      <c r="C63" s="2360"/>
      <c r="D63" s="212"/>
      <c r="E63" s="1477"/>
      <c r="F63" s="1477"/>
      <c r="G63" s="1184"/>
      <c r="H63" s="1060"/>
      <c r="K63" s="2028"/>
      <c r="L63" s="2029"/>
    </row>
    <row r="64" spans="1:12" s="1103" customFormat="1" ht="18.75" customHeight="1" x14ac:dyDescent="0.2">
      <c r="A64" s="1060"/>
      <c r="B64" s="581" t="s">
        <v>1209</v>
      </c>
      <c r="C64" s="2008"/>
      <c r="D64" s="581"/>
      <c r="E64" s="581"/>
      <c r="F64" s="581"/>
      <c r="G64" s="581"/>
      <c r="K64" s="2028"/>
      <c r="L64" s="2029"/>
    </row>
    <row r="65" spans="1:12" s="1103" customFormat="1" ht="12.75" thickBot="1" x14ac:dyDescent="0.25">
      <c r="A65" s="1060"/>
      <c r="B65" s="1001"/>
      <c r="C65" s="1002"/>
      <c r="D65" s="2016"/>
      <c r="E65" s="288"/>
      <c r="F65" s="288"/>
      <c r="G65" s="182" t="s">
        <v>110</v>
      </c>
      <c r="K65" s="2028"/>
      <c r="L65" s="2029"/>
    </row>
    <row r="66" spans="1:12" s="1103" customFormat="1" ht="12" customHeight="1" x14ac:dyDescent="0.2">
      <c r="A66" s="3472" t="s">
        <v>1801</v>
      </c>
      <c r="B66" s="3527" t="s">
        <v>164</v>
      </c>
      <c r="C66" s="3535" t="s">
        <v>1210</v>
      </c>
      <c r="D66" s="3476" t="s">
        <v>384</v>
      </c>
      <c r="E66" s="3583" t="s">
        <v>1804</v>
      </c>
      <c r="F66" s="3468" t="s">
        <v>1800</v>
      </c>
      <c r="G66" s="3532" t="s">
        <v>167</v>
      </c>
      <c r="K66" s="2028"/>
      <c r="L66" s="2028"/>
    </row>
    <row r="67" spans="1:12" s="1103" customFormat="1" ht="21" customHeight="1" thickBot="1" x14ac:dyDescent="0.25">
      <c r="A67" s="3473"/>
      <c r="B67" s="3528"/>
      <c r="C67" s="3536"/>
      <c r="D67" s="3477"/>
      <c r="E67" s="3584"/>
      <c r="F67" s="3507"/>
      <c r="G67" s="3533"/>
      <c r="K67" s="2028"/>
      <c r="L67" s="2028"/>
    </row>
    <row r="68" spans="1:12" s="1103" customFormat="1" ht="15" customHeight="1" thickBot="1" x14ac:dyDescent="0.25">
      <c r="A68" s="2031" t="s">
        <v>247</v>
      </c>
      <c r="B68" s="184" t="s">
        <v>2</v>
      </c>
      <c r="C68" s="583" t="s">
        <v>168</v>
      </c>
      <c r="D68" s="185" t="s">
        <v>169</v>
      </c>
      <c r="E68" s="2032" t="s">
        <v>247</v>
      </c>
      <c r="F68" s="2032" t="s">
        <v>247</v>
      </c>
      <c r="G68" s="749" t="s">
        <v>6</v>
      </c>
      <c r="K68" s="2028"/>
      <c r="L68" s="2028"/>
    </row>
    <row r="69" spans="1:12" ht="22.5" x14ac:dyDescent="0.2">
      <c r="A69" s="2024">
        <v>11000</v>
      </c>
      <c r="B69" s="618" t="s">
        <v>2</v>
      </c>
      <c r="C69" s="2035">
        <v>4620151440</v>
      </c>
      <c r="D69" s="173" t="s">
        <v>1463</v>
      </c>
      <c r="E69" s="1469"/>
      <c r="F69" s="1470"/>
      <c r="G69" s="2038"/>
      <c r="H69" s="1060"/>
      <c r="K69" s="2028"/>
      <c r="L69" s="2029"/>
    </row>
    <row r="70" spans="1:12" ht="22.5" x14ac:dyDescent="0.2">
      <c r="A70" s="2042">
        <v>9000</v>
      </c>
      <c r="B70" s="618" t="s">
        <v>2</v>
      </c>
      <c r="C70" s="2035">
        <v>4620151440</v>
      </c>
      <c r="D70" s="173" t="s">
        <v>1465</v>
      </c>
      <c r="E70" s="1695"/>
      <c r="F70" s="1482"/>
      <c r="G70" s="2038"/>
      <c r="H70" s="1060"/>
    </row>
    <row r="71" spans="1:12" ht="22.5" x14ac:dyDescent="0.2">
      <c r="A71" s="2024">
        <v>100</v>
      </c>
      <c r="B71" s="634" t="s">
        <v>2</v>
      </c>
      <c r="C71" s="2017">
        <v>4620220000</v>
      </c>
      <c r="D71" s="173" t="s">
        <v>1467</v>
      </c>
      <c r="E71" s="1469">
        <v>100</v>
      </c>
      <c r="F71" s="1470">
        <v>100</v>
      </c>
      <c r="G71" s="2045"/>
      <c r="H71" s="1060"/>
    </row>
    <row r="72" spans="1:12" ht="22.5" x14ac:dyDescent="0.2">
      <c r="A72" s="1545"/>
      <c r="B72" s="634" t="s">
        <v>2</v>
      </c>
      <c r="C72" s="2017">
        <v>4620220000</v>
      </c>
      <c r="D72" s="173" t="s">
        <v>1466</v>
      </c>
      <c r="E72" s="1695"/>
      <c r="F72" s="1482"/>
      <c r="G72" s="2038"/>
      <c r="H72" s="1060"/>
    </row>
    <row r="73" spans="1:12" ht="22.5" x14ac:dyDescent="0.2">
      <c r="A73" s="2024">
        <v>5</v>
      </c>
      <c r="B73" s="634" t="s">
        <v>2</v>
      </c>
      <c r="C73" s="2034">
        <v>4620221421</v>
      </c>
      <c r="D73" s="173" t="s">
        <v>1468</v>
      </c>
      <c r="E73" s="1469">
        <v>3000</v>
      </c>
      <c r="F73" s="1470">
        <v>3000</v>
      </c>
      <c r="G73" s="2045"/>
      <c r="H73" s="1060"/>
    </row>
    <row r="74" spans="1:12" ht="22.5" x14ac:dyDescent="0.2">
      <c r="A74" s="1545"/>
      <c r="B74" s="634" t="s">
        <v>2</v>
      </c>
      <c r="C74" s="2034">
        <v>4620221421</v>
      </c>
      <c r="D74" s="173" t="s">
        <v>1469</v>
      </c>
      <c r="E74" s="1695"/>
      <c r="F74" s="1482"/>
      <c r="G74" s="2038"/>
      <c r="H74" s="1060"/>
    </row>
    <row r="75" spans="1:12" x14ac:dyDescent="0.2">
      <c r="A75" s="2024">
        <v>2000</v>
      </c>
      <c r="B75" s="634" t="s">
        <v>2</v>
      </c>
      <c r="C75" s="2034">
        <v>4620231443</v>
      </c>
      <c r="D75" s="2894" t="s">
        <v>2172</v>
      </c>
      <c r="E75" s="1469">
        <v>100</v>
      </c>
      <c r="F75" s="1470">
        <v>100</v>
      </c>
      <c r="G75" s="2038"/>
      <c r="H75" s="1060"/>
    </row>
    <row r="76" spans="1:12" x14ac:dyDescent="0.2">
      <c r="A76" s="2042">
        <v>1000</v>
      </c>
      <c r="B76" s="634" t="s">
        <v>2</v>
      </c>
      <c r="C76" s="2034">
        <v>4620231443</v>
      </c>
      <c r="D76" s="2894" t="s">
        <v>2173</v>
      </c>
      <c r="E76" s="1695"/>
      <c r="F76" s="1482"/>
      <c r="G76" s="2038"/>
      <c r="H76" s="1060"/>
    </row>
    <row r="77" spans="1:12" ht="22.5" x14ac:dyDescent="0.2">
      <c r="A77" s="2024">
        <v>100</v>
      </c>
      <c r="B77" s="634" t="s">
        <v>2</v>
      </c>
      <c r="C77" s="2034">
        <v>4620241430</v>
      </c>
      <c r="D77" s="2894" t="s">
        <v>2174</v>
      </c>
      <c r="E77" s="1469"/>
      <c r="F77" s="1482"/>
      <c r="G77" s="2038"/>
      <c r="H77" s="1060"/>
    </row>
    <row r="78" spans="1:12" ht="22.5" x14ac:dyDescent="0.2">
      <c r="A78" s="1545"/>
      <c r="B78" s="634" t="s">
        <v>2</v>
      </c>
      <c r="C78" s="2034">
        <v>4620241430</v>
      </c>
      <c r="D78" s="2894" t="s">
        <v>2175</v>
      </c>
      <c r="E78" s="1695"/>
      <c r="F78" s="1482"/>
      <c r="G78" s="2038"/>
      <c r="H78" s="1060"/>
    </row>
    <row r="79" spans="1:12" ht="22.5" x14ac:dyDescent="0.2">
      <c r="A79" s="2024">
        <v>1200</v>
      </c>
      <c r="B79" s="634" t="s">
        <v>2</v>
      </c>
      <c r="C79" s="2034">
        <v>4620261448</v>
      </c>
      <c r="D79" s="2894" t="s">
        <v>2170</v>
      </c>
      <c r="E79" s="1469">
        <v>100</v>
      </c>
      <c r="F79" s="1470">
        <v>100</v>
      </c>
      <c r="G79" s="2038"/>
      <c r="H79" s="1060"/>
    </row>
    <row r="80" spans="1:12" ht="22.5" x14ac:dyDescent="0.2">
      <c r="A80" s="2042">
        <v>800</v>
      </c>
      <c r="B80" s="634" t="s">
        <v>2</v>
      </c>
      <c r="C80" s="2034">
        <v>4620261448</v>
      </c>
      <c r="D80" s="2894" t="s">
        <v>2171</v>
      </c>
      <c r="E80" s="1695"/>
      <c r="F80" s="1482"/>
      <c r="G80" s="2038"/>
      <c r="H80" s="1060"/>
    </row>
    <row r="81" spans="1:8" ht="22.5" x14ac:dyDescent="0.2">
      <c r="A81" s="2024">
        <v>1200</v>
      </c>
      <c r="B81" s="634" t="s">
        <v>2</v>
      </c>
      <c r="C81" s="2034">
        <v>4620271469</v>
      </c>
      <c r="D81" s="2894" t="s">
        <v>2176</v>
      </c>
      <c r="E81" s="1469">
        <v>100</v>
      </c>
      <c r="F81" s="1470">
        <v>100</v>
      </c>
      <c r="G81" s="2038"/>
      <c r="H81" s="1060"/>
    </row>
    <row r="82" spans="1:8" ht="23.25" customHeight="1" x14ac:dyDescent="0.2">
      <c r="A82" s="2042">
        <v>800</v>
      </c>
      <c r="B82" s="634" t="s">
        <v>2</v>
      </c>
      <c r="C82" s="2034">
        <v>4620271469</v>
      </c>
      <c r="D82" s="2894" t="s">
        <v>2177</v>
      </c>
      <c r="E82" s="1695"/>
      <c r="F82" s="1482"/>
      <c r="G82" s="2038"/>
      <c r="H82" s="1060"/>
    </row>
    <row r="83" spans="1:8" ht="22.5" x14ac:dyDescent="0.2">
      <c r="A83" s="2025"/>
      <c r="B83" s="1105" t="s">
        <v>2</v>
      </c>
      <c r="C83" s="2033">
        <v>4620281425</v>
      </c>
      <c r="D83" s="2895" t="s">
        <v>2178</v>
      </c>
      <c r="E83" s="1473">
        <v>4800</v>
      </c>
      <c r="F83" s="1474">
        <v>4800</v>
      </c>
      <c r="G83" s="2041"/>
      <c r="H83" s="1060"/>
    </row>
    <row r="84" spans="1:8" ht="22.5" x14ac:dyDescent="0.2">
      <c r="A84" s="1545"/>
      <c r="B84" s="634" t="s">
        <v>2</v>
      </c>
      <c r="C84" s="2034">
        <v>4620281425</v>
      </c>
      <c r="D84" s="2896" t="s">
        <v>2179</v>
      </c>
      <c r="E84" s="1695"/>
      <c r="F84" s="1482"/>
      <c r="G84" s="2038"/>
      <c r="H84" s="1060"/>
    </row>
    <row r="85" spans="1:8" ht="22.5" x14ac:dyDescent="0.2">
      <c r="A85" s="2024">
        <v>10</v>
      </c>
      <c r="B85" s="634" t="s">
        <v>2</v>
      </c>
      <c r="C85" s="2034">
        <v>4620321448</v>
      </c>
      <c r="D85" s="2896" t="s">
        <v>2180</v>
      </c>
      <c r="E85" s="1469"/>
      <c r="F85" s="1482"/>
      <c r="G85" s="2038"/>
      <c r="H85" s="1060"/>
    </row>
    <row r="86" spans="1:8" ht="22.5" x14ac:dyDescent="0.2">
      <c r="A86" s="1545"/>
      <c r="B86" s="634" t="s">
        <v>2</v>
      </c>
      <c r="C86" s="2034">
        <v>4620321448</v>
      </c>
      <c r="D86" s="2896" t="s">
        <v>2181</v>
      </c>
      <c r="E86" s="1695"/>
      <c r="F86" s="1482"/>
      <c r="G86" s="2038"/>
      <c r="H86" s="1060"/>
    </row>
    <row r="87" spans="1:8" ht="22.5" x14ac:dyDescent="0.2">
      <c r="A87" s="2024">
        <v>4000</v>
      </c>
      <c r="B87" s="634" t="s">
        <v>2</v>
      </c>
      <c r="C87" s="2034">
        <v>4620331412</v>
      </c>
      <c r="D87" s="2351" t="s">
        <v>1387</v>
      </c>
      <c r="E87" s="1469">
        <v>100</v>
      </c>
      <c r="F87" s="1470">
        <v>100</v>
      </c>
      <c r="G87" s="2038"/>
      <c r="H87" s="1060"/>
    </row>
    <row r="88" spans="1:8" s="2350" customFormat="1" ht="22.5" x14ac:dyDescent="0.2">
      <c r="A88" s="2042">
        <v>3500</v>
      </c>
      <c r="B88" s="634" t="s">
        <v>2</v>
      </c>
      <c r="C88" s="2034">
        <v>4620331412</v>
      </c>
      <c r="D88" s="2351" t="s">
        <v>1388</v>
      </c>
      <c r="E88" s="2043"/>
      <c r="F88" s="2264"/>
      <c r="G88" s="2056"/>
    </row>
    <row r="89" spans="1:8" x14ac:dyDescent="0.2">
      <c r="A89" s="2024">
        <v>5009.5600000000004</v>
      </c>
      <c r="B89" s="634" t="s">
        <v>2</v>
      </c>
      <c r="C89" s="2034">
        <v>4620341422</v>
      </c>
      <c r="D89" s="2352" t="s">
        <v>1386</v>
      </c>
      <c r="E89" s="1469">
        <v>6325</v>
      </c>
      <c r="F89" s="1470">
        <v>6325</v>
      </c>
      <c r="G89" s="2038"/>
      <c r="H89" s="1060"/>
    </row>
    <row r="90" spans="1:8" s="2350" customFormat="1" x14ac:dyDescent="0.2">
      <c r="A90" s="2042">
        <v>4000</v>
      </c>
      <c r="B90" s="634" t="s">
        <v>2</v>
      </c>
      <c r="C90" s="2034">
        <v>4620341422</v>
      </c>
      <c r="D90" s="2351" t="s">
        <v>1389</v>
      </c>
      <c r="E90" s="2043"/>
      <c r="F90" s="2264"/>
      <c r="G90" s="2056"/>
    </row>
    <row r="91" spans="1:8" s="2350" customFormat="1" ht="22.5" x14ac:dyDescent="0.2">
      <c r="A91" s="2024">
        <v>1500</v>
      </c>
      <c r="B91" s="634" t="s">
        <v>2</v>
      </c>
      <c r="C91" s="2034">
        <v>4620351448</v>
      </c>
      <c r="D91" s="2894" t="s">
        <v>2182</v>
      </c>
      <c r="E91" s="1469">
        <v>100</v>
      </c>
      <c r="F91" s="1470">
        <v>100</v>
      </c>
      <c r="G91" s="2056"/>
    </row>
    <row r="92" spans="1:8" s="2350" customFormat="1" ht="22.5" x14ac:dyDescent="0.2">
      <c r="A92" s="2042">
        <v>900</v>
      </c>
      <c r="B92" s="634" t="s">
        <v>2</v>
      </c>
      <c r="C92" s="2034">
        <v>4620351448</v>
      </c>
      <c r="D92" s="2896" t="s">
        <v>2183</v>
      </c>
      <c r="E92" s="2043"/>
      <c r="F92" s="2264"/>
      <c r="G92" s="2056"/>
    </row>
    <row r="93" spans="1:8" s="2350" customFormat="1" ht="22.5" x14ac:dyDescent="0.2">
      <c r="A93" s="2024">
        <v>506</v>
      </c>
      <c r="B93" s="634" t="s">
        <v>2</v>
      </c>
      <c r="C93" s="912" t="s">
        <v>2184</v>
      </c>
      <c r="D93" s="2352" t="s">
        <v>2185</v>
      </c>
      <c r="E93" s="1469">
        <v>100</v>
      </c>
      <c r="F93" s="1470">
        <v>100</v>
      </c>
      <c r="G93" s="2056"/>
    </row>
    <row r="94" spans="1:8" s="2350" customFormat="1" ht="22.5" x14ac:dyDescent="0.2">
      <c r="A94" s="2042">
        <v>300</v>
      </c>
      <c r="B94" s="634" t="s">
        <v>2</v>
      </c>
      <c r="C94" s="912" t="s">
        <v>2184</v>
      </c>
      <c r="D94" s="2352" t="s">
        <v>2186</v>
      </c>
      <c r="E94" s="2043"/>
      <c r="F94" s="2264"/>
      <c r="G94" s="2056"/>
    </row>
    <row r="95" spans="1:8" s="2350" customFormat="1" ht="22.5" x14ac:dyDescent="0.2">
      <c r="A95" s="2024"/>
      <c r="B95" s="634" t="s">
        <v>2</v>
      </c>
      <c r="C95" s="912" t="s">
        <v>2197</v>
      </c>
      <c r="D95" s="2767" t="s">
        <v>2198</v>
      </c>
      <c r="E95" s="1469">
        <v>6500</v>
      </c>
      <c r="F95" s="1470">
        <v>6500</v>
      </c>
      <c r="G95" s="2056"/>
    </row>
    <row r="96" spans="1:8" s="2350" customFormat="1" ht="22.5" x14ac:dyDescent="0.2">
      <c r="A96" s="2042"/>
      <c r="B96" s="634" t="s">
        <v>2</v>
      </c>
      <c r="C96" s="912" t="s">
        <v>2197</v>
      </c>
      <c r="D96" s="2789" t="s">
        <v>2199</v>
      </c>
      <c r="E96" s="2043"/>
      <c r="F96" s="2264"/>
      <c r="G96" s="2056"/>
    </row>
    <row r="97" spans="1:12" s="2350" customFormat="1" ht="22.5" x14ac:dyDescent="0.2">
      <c r="A97" s="2024">
        <v>200</v>
      </c>
      <c r="B97" s="634" t="s">
        <v>2</v>
      </c>
      <c r="C97" s="912" t="s">
        <v>2187</v>
      </c>
      <c r="D97" s="2896" t="s">
        <v>2188</v>
      </c>
      <c r="E97" s="1469">
        <v>87</v>
      </c>
      <c r="F97" s="1470">
        <v>87</v>
      </c>
      <c r="G97" s="2056"/>
    </row>
    <row r="98" spans="1:12" s="2350" customFormat="1" ht="22.5" x14ac:dyDescent="0.2">
      <c r="A98" s="2059"/>
      <c r="B98" s="1996" t="s">
        <v>2</v>
      </c>
      <c r="C98" s="2902" t="s">
        <v>2187</v>
      </c>
      <c r="D98" s="2903" t="s">
        <v>2189</v>
      </c>
      <c r="E98" s="2060"/>
      <c r="F98" s="2904"/>
      <c r="G98" s="2905"/>
    </row>
    <row r="99" spans="1:12" s="2350" customFormat="1" ht="22.5" x14ac:dyDescent="0.2">
      <c r="A99" s="2025">
        <v>150</v>
      </c>
      <c r="B99" s="1105" t="s">
        <v>2</v>
      </c>
      <c r="C99" s="1106" t="s">
        <v>2190</v>
      </c>
      <c r="D99" s="2895" t="s">
        <v>2191</v>
      </c>
      <c r="E99" s="1473">
        <v>99.75</v>
      </c>
      <c r="F99" s="1474">
        <v>99.75</v>
      </c>
      <c r="G99" s="2906"/>
    </row>
    <row r="100" spans="1:12" s="2350" customFormat="1" ht="22.5" x14ac:dyDescent="0.2">
      <c r="A100" s="2042"/>
      <c r="B100" s="634" t="s">
        <v>2</v>
      </c>
      <c r="C100" s="912" t="s">
        <v>2190</v>
      </c>
      <c r="D100" s="2896" t="s">
        <v>2192</v>
      </c>
      <c r="E100" s="2043"/>
      <c r="F100" s="2264"/>
      <c r="G100" s="2056"/>
    </row>
    <row r="101" spans="1:12" s="2350" customFormat="1" ht="22.5" x14ac:dyDescent="0.2">
      <c r="A101" s="2042"/>
      <c r="B101" s="634" t="s">
        <v>2</v>
      </c>
      <c r="C101" s="2847" t="s">
        <v>2200</v>
      </c>
      <c r="D101" s="2767" t="s">
        <v>2201</v>
      </c>
      <c r="E101" s="1469">
        <v>960</v>
      </c>
      <c r="F101" s="1470">
        <v>960</v>
      </c>
      <c r="G101" s="2056"/>
    </row>
    <row r="102" spans="1:12" s="2350" customFormat="1" ht="22.5" x14ac:dyDescent="0.2">
      <c r="A102" s="2042"/>
      <c r="B102" s="634" t="s">
        <v>2</v>
      </c>
      <c r="C102" s="2849" t="s">
        <v>2200</v>
      </c>
      <c r="D102" s="2789" t="s">
        <v>2202</v>
      </c>
      <c r="E102" s="2043"/>
      <c r="F102" s="2264"/>
      <c r="G102" s="2056"/>
    </row>
    <row r="103" spans="1:12" s="2350" customFormat="1" ht="22.5" x14ac:dyDescent="0.2">
      <c r="A103" s="2042"/>
      <c r="B103" s="634" t="s">
        <v>2</v>
      </c>
      <c r="C103" s="2847" t="s">
        <v>2206</v>
      </c>
      <c r="D103" s="2767" t="s">
        <v>2207</v>
      </c>
      <c r="E103" s="1469">
        <v>10000</v>
      </c>
      <c r="F103" s="1470">
        <v>10000</v>
      </c>
      <c r="G103" s="2056"/>
    </row>
    <row r="104" spans="1:12" s="2350" customFormat="1" ht="22.5" x14ac:dyDescent="0.2">
      <c r="A104" s="2042"/>
      <c r="B104" s="634" t="s">
        <v>2</v>
      </c>
      <c r="C104" s="2849" t="s">
        <v>2206</v>
      </c>
      <c r="D104" s="2768" t="s">
        <v>2208</v>
      </c>
      <c r="E104" s="2043"/>
      <c r="F104" s="2264"/>
      <c r="G104" s="2056"/>
    </row>
    <row r="105" spans="1:12" s="2350" customFormat="1" ht="22.5" x14ac:dyDescent="0.2">
      <c r="A105" s="2042"/>
      <c r="B105" s="634" t="s">
        <v>2</v>
      </c>
      <c r="C105" s="2849" t="s">
        <v>2203</v>
      </c>
      <c r="D105" s="2899" t="s">
        <v>2204</v>
      </c>
      <c r="E105" s="1469">
        <v>187.5</v>
      </c>
      <c r="F105" s="1470">
        <v>187.5</v>
      </c>
      <c r="G105" s="2056"/>
    </row>
    <row r="106" spans="1:12" s="2350" customFormat="1" ht="23.25" thickBot="1" x14ac:dyDescent="0.25">
      <c r="A106" s="2570"/>
      <c r="B106" s="2030" t="s">
        <v>2</v>
      </c>
      <c r="C106" s="2860" t="s">
        <v>2203</v>
      </c>
      <c r="D106" s="2791" t="s">
        <v>2205</v>
      </c>
      <c r="E106" s="2571"/>
      <c r="F106" s="2280"/>
      <c r="G106" s="2572"/>
    </row>
    <row r="107" spans="1:12" s="2350" customFormat="1" x14ac:dyDescent="0.2">
      <c r="A107" s="1743"/>
      <c r="B107" s="620"/>
      <c r="C107" s="2228"/>
      <c r="D107" s="974"/>
      <c r="E107" s="1743"/>
      <c r="F107" s="1743"/>
      <c r="G107" s="1743"/>
    </row>
    <row r="108" spans="1:12" s="2350" customFormat="1" x14ac:dyDescent="0.2">
      <c r="A108" s="1743"/>
      <c r="B108" s="620"/>
      <c r="C108" s="2228"/>
      <c r="D108" s="974"/>
      <c r="E108" s="1743"/>
      <c r="F108" s="1743"/>
      <c r="G108" s="1743"/>
    </row>
    <row r="109" spans="1:12" s="2350" customFormat="1" x14ac:dyDescent="0.2">
      <c r="A109" s="1743"/>
      <c r="B109" s="620"/>
      <c r="C109" s="2228"/>
      <c r="D109" s="974"/>
      <c r="E109" s="1743"/>
      <c r="F109" s="1743"/>
      <c r="G109" s="1743"/>
    </row>
    <row r="110" spans="1:12" s="1103" customFormat="1" ht="18.75" customHeight="1" x14ac:dyDescent="0.2">
      <c r="A110" s="1060"/>
      <c r="B110" s="581" t="s">
        <v>1209</v>
      </c>
      <c r="C110" s="2008"/>
      <c r="D110" s="581"/>
      <c r="E110" s="581"/>
      <c r="F110" s="581"/>
      <c r="G110" s="581"/>
      <c r="K110" s="1060"/>
      <c r="L110" s="1060"/>
    </row>
    <row r="111" spans="1:12" s="1103" customFormat="1" ht="12" thickBot="1" x14ac:dyDescent="0.25">
      <c r="A111" s="1060"/>
      <c r="B111" s="1001"/>
      <c r="C111" s="1002"/>
      <c r="D111" s="2016"/>
      <c r="E111" s="288"/>
      <c r="F111" s="288"/>
      <c r="G111" s="182" t="s">
        <v>110</v>
      </c>
      <c r="K111" s="1060"/>
      <c r="L111" s="1060"/>
    </row>
    <row r="112" spans="1:12" s="1103" customFormat="1" ht="11.25" customHeight="1" x14ac:dyDescent="0.2">
      <c r="A112" s="3472" t="s">
        <v>1801</v>
      </c>
      <c r="B112" s="3527" t="s">
        <v>164</v>
      </c>
      <c r="C112" s="3535" t="s">
        <v>1210</v>
      </c>
      <c r="D112" s="3476" t="s">
        <v>384</v>
      </c>
      <c r="E112" s="3583" t="s">
        <v>1804</v>
      </c>
      <c r="F112" s="3468" t="s">
        <v>1800</v>
      </c>
      <c r="G112" s="3532" t="s">
        <v>167</v>
      </c>
      <c r="K112" s="1060"/>
      <c r="L112" s="1060"/>
    </row>
    <row r="113" spans="1:12" s="1103" customFormat="1" ht="21" customHeight="1" thickBot="1" x14ac:dyDescent="0.25">
      <c r="A113" s="3473"/>
      <c r="B113" s="3528"/>
      <c r="C113" s="3536"/>
      <c r="D113" s="3477"/>
      <c r="E113" s="3584"/>
      <c r="F113" s="3507"/>
      <c r="G113" s="3533"/>
      <c r="K113" s="1060"/>
      <c r="L113" s="1060"/>
    </row>
    <row r="114" spans="1:12" s="1103" customFormat="1" ht="15" customHeight="1" thickBot="1" x14ac:dyDescent="0.25">
      <c r="A114" s="2031" t="s">
        <v>247</v>
      </c>
      <c r="B114" s="184" t="s">
        <v>2</v>
      </c>
      <c r="C114" s="583" t="s">
        <v>168</v>
      </c>
      <c r="D114" s="185" t="s">
        <v>169</v>
      </c>
      <c r="E114" s="2032" t="s">
        <v>247</v>
      </c>
      <c r="F114" s="2032" t="s">
        <v>247</v>
      </c>
      <c r="G114" s="749" t="s">
        <v>6</v>
      </c>
      <c r="K114" s="1060"/>
      <c r="L114" s="1060"/>
    </row>
    <row r="115" spans="1:12" s="2350" customFormat="1" ht="22.5" x14ac:dyDescent="0.2">
      <c r="A115" s="2042"/>
      <c r="B115" s="634" t="s">
        <v>2</v>
      </c>
      <c r="C115" s="2849" t="s">
        <v>2232</v>
      </c>
      <c r="D115" s="2899" t="s">
        <v>2233</v>
      </c>
      <c r="E115" s="1469">
        <v>800</v>
      </c>
      <c r="F115" s="1470">
        <v>800</v>
      </c>
      <c r="G115" s="2056"/>
    </row>
    <row r="116" spans="1:12" s="2350" customFormat="1" ht="22.5" x14ac:dyDescent="0.2">
      <c r="A116" s="2042"/>
      <c r="B116" s="634" t="s">
        <v>2</v>
      </c>
      <c r="C116" s="2849" t="s">
        <v>2232</v>
      </c>
      <c r="D116" s="2789" t="s">
        <v>2234</v>
      </c>
      <c r="E116" s="2043"/>
      <c r="F116" s="2264"/>
      <c r="G116" s="2056"/>
    </row>
    <row r="117" spans="1:12" ht="22.5" x14ac:dyDescent="0.2">
      <c r="A117" s="2053">
        <v>350</v>
      </c>
      <c r="B117" s="634" t="s">
        <v>2</v>
      </c>
      <c r="C117" s="2035">
        <v>5620061501</v>
      </c>
      <c r="D117" s="911" t="s">
        <v>1482</v>
      </c>
      <c r="E117" s="2054">
        <v>2470</v>
      </c>
      <c r="F117" s="1470">
        <v>2470</v>
      </c>
      <c r="G117" s="2038"/>
      <c r="H117" s="1060"/>
    </row>
    <row r="118" spans="1:12" ht="22.5" x14ac:dyDescent="0.2">
      <c r="A118" s="2042">
        <v>900</v>
      </c>
      <c r="B118" s="634" t="s">
        <v>2</v>
      </c>
      <c r="C118" s="2035">
        <v>5620061501</v>
      </c>
      <c r="D118" s="911" t="s">
        <v>1485</v>
      </c>
      <c r="E118" s="2054"/>
      <c r="F118" s="1482"/>
      <c r="G118" s="2038"/>
      <c r="H118" s="1060"/>
    </row>
    <row r="119" spans="1:12" ht="22.5" x14ac:dyDescent="0.2">
      <c r="A119" s="2053">
        <v>21.5</v>
      </c>
      <c r="B119" s="634" t="s">
        <v>2</v>
      </c>
      <c r="C119" s="2035">
        <v>5620071519</v>
      </c>
      <c r="D119" s="911" t="s">
        <v>1483</v>
      </c>
      <c r="E119" s="2054">
        <v>5000</v>
      </c>
      <c r="F119" s="1470">
        <v>5000</v>
      </c>
      <c r="G119" s="2038"/>
      <c r="H119" s="1347"/>
    </row>
    <row r="120" spans="1:12" ht="22.5" x14ac:dyDescent="0.2">
      <c r="A120" s="2042">
        <v>78.5</v>
      </c>
      <c r="B120" s="634" t="s">
        <v>2</v>
      </c>
      <c r="C120" s="2035">
        <v>5620071519</v>
      </c>
      <c r="D120" s="911" t="s">
        <v>1484</v>
      </c>
      <c r="E120" s="2054"/>
      <c r="F120" s="1482"/>
      <c r="G120" s="2038"/>
      <c r="H120" s="1060"/>
    </row>
    <row r="121" spans="1:12" ht="22.5" x14ac:dyDescent="0.2">
      <c r="A121" s="2024">
        <v>1267</v>
      </c>
      <c r="B121" s="634" t="s">
        <v>2</v>
      </c>
      <c r="C121" s="2035">
        <v>5620081520</v>
      </c>
      <c r="D121" s="662" t="s">
        <v>2194</v>
      </c>
      <c r="E121" s="1469">
        <v>5000</v>
      </c>
      <c r="F121" s="1470">
        <v>5000</v>
      </c>
      <c r="G121" s="2045"/>
      <c r="H121" s="1060"/>
    </row>
    <row r="122" spans="1:12" ht="22.5" x14ac:dyDescent="0.2">
      <c r="A122" s="2042">
        <v>3733</v>
      </c>
      <c r="B122" s="634" t="s">
        <v>2</v>
      </c>
      <c r="C122" s="2035">
        <v>5620081520</v>
      </c>
      <c r="D122" s="662" t="s">
        <v>2193</v>
      </c>
      <c r="E122" s="1695"/>
      <c r="F122" s="1482"/>
      <c r="G122" s="2038"/>
      <c r="H122" s="1060"/>
    </row>
    <row r="123" spans="1:12" ht="22.5" x14ac:dyDescent="0.2">
      <c r="A123" s="2025">
        <v>100</v>
      </c>
      <c r="B123" s="1105" t="s">
        <v>2</v>
      </c>
      <c r="C123" s="2037">
        <v>5620091520</v>
      </c>
      <c r="D123" s="2057" t="s">
        <v>1478</v>
      </c>
      <c r="E123" s="1473"/>
      <c r="F123" s="1474"/>
      <c r="G123" s="2048"/>
      <c r="H123" s="1060"/>
    </row>
    <row r="124" spans="1:12" ht="22.5" x14ac:dyDescent="0.2">
      <c r="A124" s="2042"/>
      <c r="B124" s="634" t="s">
        <v>2</v>
      </c>
      <c r="C124" s="2035">
        <v>5620091520</v>
      </c>
      <c r="D124" s="662" t="s">
        <v>1480</v>
      </c>
      <c r="E124" s="2043"/>
      <c r="F124" s="1482"/>
      <c r="G124" s="2038"/>
      <c r="H124" s="1060"/>
    </row>
    <row r="125" spans="1:12" ht="25.5" customHeight="1" x14ac:dyDescent="0.2">
      <c r="A125" s="2024">
        <v>3800</v>
      </c>
      <c r="B125" s="634" t="s">
        <v>2</v>
      </c>
      <c r="C125" s="2017">
        <v>5620101505</v>
      </c>
      <c r="D125" s="662" t="s">
        <v>1479</v>
      </c>
      <c r="E125" s="1469">
        <v>150</v>
      </c>
      <c r="F125" s="1470">
        <v>150</v>
      </c>
      <c r="G125" s="2045"/>
      <c r="H125" s="1060"/>
    </row>
    <row r="126" spans="1:12" ht="21.75" customHeight="1" x14ac:dyDescent="0.2">
      <c r="A126" s="2042">
        <v>10900</v>
      </c>
      <c r="B126" s="634" t="s">
        <v>2</v>
      </c>
      <c r="C126" s="2017">
        <v>5620101505</v>
      </c>
      <c r="D126" s="662" t="s">
        <v>1481</v>
      </c>
      <c r="E126" s="1695"/>
      <c r="F126" s="1482"/>
      <c r="G126" s="2038"/>
      <c r="H126" s="1060"/>
    </row>
    <row r="127" spans="1:12" ht="22.5" x14ac:dyDescent="0.2">
      <c r="A127" s="2024">
        <v>2500</v>
      </c>
      <c r="B127" s="634" t="s">
        <v>2</v>
      </c>
      <c r="C127" s="2035">
        <v>5620121514</v>
      </c>
      <c r="D127" s="2052" t="s">
        <v>1477</v>
      </c>
      <c r="E127" s="1469"/>
      <c r="F127" s="1482"/>
      <c r="G127" s="2058"/>
      <c r="H127" s="1060"/>
    </row>
    <row r="128" spans="1:12" ht="22.5" x14ac:dyDescent="0.2">
      <c r="A128" s="2042">
        <v>2000</v>
      </c>
      <c r="B128" s="634" t="s">
        <v>2</v>
      </c>
      <c r="C128" s="2035">
        <v>5620121514</v>
      </c>
      <c r="D128" s="2052" t="s">
        <v>1476</v>
      </c>
      <c r="E128" s="2043"/>
      <c r="F128" s="1482"/>
      <c r="G128" s="2058"/>
      <c r="H128" s="1060"/>
    </row>
    <row r="129" spans="1:12" ht="22.5" x14ac:dyDescent="0.2">
      <c r="A129" s="2061">
        <v>100</v>
      </c>
      <c r="B129" s="634" t="s">
        <v>2</v>
      </c>
      <c r="C129" s="2035">
        <v>5620131502</v>
      </c>
      <c r="D129" s="2052" t="s">
        <v>1474</v>
      </c>
      <c r="E129" s="1475"/>
      <c r="F129" s="1618"/>
      <c r="G129" s="2058"/>
      <c r="H129" s="1060"/>
    </row>
    <row r="130" spans="1:12" ht="22.5" x14ac:dyDescent="0.2">
      <c r="A130" s="2020"/>
      <c r="B130" s="634" t="s">
        <v>2</v>
      </c>
      <c r="C130" s="2035">
        <v>5620131502</v>
      </c>
      <c r="D130" s="2052" t="s">
        <v>1473</v>
      </c>
      <c r="E130" s="2021"/>
      <c r="F130" s="1482"/>
      <c r="G130" s="1173"/>
      <c r="H130" s="1060"/>
    </row>
    <row r="131" spans="1:12" ht="25.5" customHeight="1" x14ac:dyDescent="0.2">
      <c r="A131" s="2061">
        <v>600</v>
      </c>
      <c r="B131" s="634" t="s">
        <v>2</v>
      </c>
      <c r="C131" s="2035">
        <v>5620171514</v>
      </c>
      <c r="D131" s="2050" t="s">
        <v>1475</v>
      </c>
      <c r="E131" s="1475"/>
      <c r="F131" s="1618"/>
      <c r="G131" s="2058"/>
      <c r="H131" s="1060"/>
    </row>
    <row r="132" spans="1:12" ht="22.5" customHeight="1" x14ac:dyDescent="0.2">
      <c r="A132" s="2059">
        <v>500</v>
      </c>
      <c r="B132" s="634" t="s">
        <v>2</v>
      </c>
      <c r="C132" s="2035">
        <v>5620171514</v>
      </c>
      <c r="D132" s="2050" t="s">
        <v>1472</v>
      </c>
      <c r="E132" s="2080"/>
      <c r="F132" s="1618"/>
      <c r="G132" s="2058"/>
      <c r="H132" s="1060"/>
    </row>
    <row r="133" spans="1:12" ht="22.5" x14ac:dyDescent="0.2">
      <c r="A133" s="2061"/>
      <c r="B133" s="634" t="s">
        <v>2</v>
      </c>
      <c r="C133" s="2847" t="s">
        <v>2209</v>
      </c>
      <c r="D133" s="2767" t="s">
        <v>2210</v>
      </c>
      <c r="E133" s="1475">
        <v>450</v>
      </c>
      <c r="F133" s="1476">
        <v>450</v>
      </c>
      <c r="G133" s="2058"/>
      <c r="H133" s="1060"/>
    </row>
    <row r="134" spans="1:12" s="1103" customFormat="1" ht="22.5" x14ac:dyDescent="0.2">
      <c r="A134" s="2059"/>
      <c r="B134" s="634" t="s">
        <v>2</v>
      </c>
      <c r="C134" s="2849" t="s">
        <v>2209</v>
      </c>
      <c r="D134" s="2789" t="s">
        <v>2211</v>
      </c>
      <c r="E134" s="2060"/>
      <c r="F134" s="1618"/>
      <c r="G134" s="2058"/>
    </row>
    <row r="135" spans="1:12" ht="22.5" x14ac:dyDescent="0.2">
      <c r="A135" s="2346"/>
      <c r="B135" s="634" t="s">
        <v>2</v>
      </c>
      <c r="C135" s="2321" t="s">
        <v>2212</v>
      </c>
      <c r="D135" s="2767" t="s">
        <v>2213</v>
      </c>
      <c r="E135" s="2080">
        <v>1000</v>
      </c>
      <c r="F135" s="1476">
        <v>1000</v>
      </c>
      <c r="G135" s="2079"/>
    </row>
    <row r="136" spans="1:12" ht="22.5" x14ac:dyDescent="0.2">
      <c r="A136" s="2077"/>
      <c r="B136" s="634" t="s">
        <v>2</v>
      </c>
      <c r="C136" s="2321" t="s">
        <v>2212</v>
      </c>
      <c r="D136" s="2789" t="s">
        <v>2214</v>
      </c>
      <c r="E136" s="2078"/>
      <c r="F136" s="2070"/>
      <c r="G136" s="2079"/>
    </row>
    <row r="137" spans="1:12" ht="23.25" customHeight="1" x14ac:dyDescent="0.2">
      <c r="A137" s="2025">
        <v>5</v>
      </c>
      <c r="B137" s="1105" t="s">
        <v>2</v>
      </c>
      <c r="C137" s="2035">
        <v>7620011705</v>
      </c>
      <c r="D137" s="2057" t="s">
        <v>1212</v>
      </c>
      <c r="E137" s="1473"/>
      <c r="F137" s="2348"/>
      <c r="G137" s="2041"/>
      <c r="H137" s="1060"/>
      <c r="K137" s="1102"/>
      <c r="L137" s="1102"/>
    </row>
    <row r="138" spans="1:12" ht="24" customHeight="1" x14ac:dyDescent="0.2">
      <c r="A138" s="2062"/>
      <c r="B138" s="634" t="s">
        <v>2</v>
      </c>
      <c r="C138" s="2035">
        <v>7620011705</v>
      </c>
      <c r="D138" s="662" t="s">
        <v>1213</v>
      </c>
      <c r="E138" s="2063"/>
      <c r="F138" s="2040"/>
      <c r="G138" s="2038"/>
      <c r="H138" s="1060"/>
      <c r="K138" s="1102"/>
      <c r="L138" s="1102"/>
    </row>
    <row r="139" spans="1:12" x14ac:dyDescent="0.2">
      <c r="A139" s="2025">
        <v>30</v>
      </c>
      <c r="B139" s="1996" t="s">
        <v>2</v>
      </c>
      <c r="C139" s="2035">
        <v>7620041701</v>
      </c>
      <c r="D139" s="911" t="s">
        <v>1471</v>
      </c>
      <c r="E139" s="1473"/>
      <c r="F139" s="2018"/>
      <c r="G139" s="604"/>
      <c r="H139" s="1060"/>
    </row>
    <row r="140" spans="1:12" x14ac:dyDescent="0.2">
      <c r="A140" s="2042">
        <v>270</v>
      </c>
      <c r="B140" s="634" t="s">
        <v>2</v>
      </c>
      <c r="C140" s="2035">
        <v>7620041701</v>
      </c>
      <c r="D140" s="911" t="s">
        <v>1470</v>
      </c>
      <c r="E140" s="2043"/>
      <c r="F140" s="2044"/>
      <c r="G140" s="604"/>
      <c r="H140" s="1060"/>
    </row>
    <row r="141" spans="1:12" ht="22.5" x14ac:dyDescent="0.2">
      <c r="A141" s="2024">
        <v>3100</v>
      </c>
      <c r="B141" s="1996" t="s">
        <v>2</v>
      </c>
      <c r="C141" s="2035">
        <v>7620051704</v>
      </c>
      <c r="D141" s="2052" t="s">
        <v>1214</v>
      </c>
      <c r="E141" s="1469"/>
      <c r="F141" s="2066"/>
      <c r="G141" s="2067"/>
      <c r="H141" s="1060"/>
    </row>
    <row r="142" spans="1:12" ht="22.5" x14ac:dyDescent="0.2">
      <c r="A142" s="2042">
        <v>2500</v>
      </c>
      <c r="B142" s="634" t="s">
        <v>2</v>
      </c>
      <c r="C142" s="2035">
        <v>7620051704</v>
      </c>
      <c r="D142" s="2052" t="s">
        <v>1215</v>
      </c>
      <c r="E142" s="2043"/>
      <c r="F142" s="2044"/>
      <c r="G142" s="604"/>
      <c r="H142" s="1060"/>
    </row>
    <row r="143" spans="1:12" s="1103" customFormat="1" ht="22.5" x14ac:dyDescent="0.2">
      <c r="A143" s="2025">
        <v>100</v>
      </c>
      <c r="B143" s="2068" t="s">
        <v>2</v>
      </c>
      <c r="C143" s="2347">
        <v>7620061702</v>
      </c>
      <c r="D143" s="976" t="s">
        <v>1216</v>
      </c>
      <c r="E143" s="1473">
        <v>58</v>
      </c>
      <c r="F143" s="1476">
        <v>58</v>
      </c>
      <c r="G143" s="2069"/>
    </row>
    <row r="144" spans="1:12" s="1103" customFormat="1" ht="22.5" x14ac:dyDescent="0.2">
      <c r="A144" s="2042">
        <v>900</v>
      </c>
      <c r="B144" s="634" t="s">
        <v>2</v>
      </c>
      <c r="C144" s="2909">
        <v>7620061702</v>
      </c>
      <c r="D144" s="971" t="s">
        <v>1217</v>
      </c>
      <c r="E144" s="1695"/>
      <c r="F144" s="2070"/>
      <c r="G144" s="2055"/>
    </row>
    <row r="145" spans="1:7" ht="22.5" x14ac:dyDescent="0.2">
      <c r="A145" s="2064"/>
      <c r="B145" s="1105" t="s">
        <v>2</v>
      </c>
      <c r="C145" s="2891" t="s">
        <v>2215</v>
      </c>
      <c r="D145" s="2908" t="s">
        <v>2216</v>
      </c>
      <c r="E145" s="1473">
        <v>11000</v>
      </c>
      <c r="F145" s="1470">
        <v>11000</v>
      </c>
      <c r="G145" s="2041"/>
    </row>
    <row r="146" spans="1:7" ht="22.5" x14ac:dyDescent="0.2">
      <c r="A146" s="2064"/>
      <c r="B146" s="634" t="s">
        <v>2</v>
      </c>
      <c r="C146" s="2849" t="s">
        <v>2215</v>
      </c>
      <c r="D146" s="2789" t="s">
        <v>2217</v>
      </c>
      <c r="E146" s="2065"/>
      <c r="F146" s="2071"/>
      <c r="G146" s="2038"/>
    </row>
    <row r="147" spans="1:7" ht="22.5" x14ac:dyDescent="0.2">
      <c r="A147" s="2025">
        <v>100</v>
      </c>
      <c r="B147" s="2068" t="s">
        <v>2</v>
      </c>
      <c r="C147" s="2037">
        <v>9620051907</v>
      </c>
      <c r="D147" s="2051" t="s">
        <v>1218</v>
      </c>
      <c r="E147" s="1473"/>
      <c r="F147" s="2072"/>
      <c r="G147" s="2073"/>
    </row>
    <row r="148" spans="1:7" ht="23.25" thickBot="1" x14ac:dyDescent="0.25">
      <c r="A148" s="2570"/>
      <c r="B148" s="2030" t="s">
        <v>2</v>
      </c>
      <c r="C148" s="2046">
        <v>9620051907</v>
      </c>
      <c r="D148" s="2910" t="s">
        <v>1219</v>
      </c>
      <c r="E148" s="2571"/>
      <c r="F148" s="2911"/>
      <c r="G148" s="756"/>
    </row>
    <row r="157" spans="1:7" s="1103" customFormat="1" ht="15.75" x14ac:dyDescent="0.2">
      <c r="A157" s="1060"/>
      <c r="B157" s="581" t="s">
        <v>1209</v>
      </c>
      <c r="C157" s="2008"/>
      <c r="D157" s="581"/>
      <c r="E157" s="581"/>
      <c r="F157" s="581"/>
      <c r="G157" s="581"/>
    </row>
    <row r="158" spans="1:7" s="1103" customFormat="1" ht="12" thickBot="1" x14ac:dyDescent="0.25">
      <c r="A158" s="1060"/>
      <c r="B158" s="1001"/>
      <c r="C158" s="1002"/>
      <c r="D158" s="2016"/>
      <c r="E158" s="288"/>
      <c r="F158" s="288"/>
      <c r="G158" s="182" t="s">
        <v>110</v>
      </c>
    </row>
    <row r="159" spans="1:7" s="1103" customFormat="1" ht="11.25" customHeight="1" x14ac:dyDescent="0.2">
      <c r="A159" s="3472" t="s">
        <v>1801</v>
      </c>
      <c r="B159" s="3572" t="s">
        <v>164</v>
      </c>
      <c r="C159" s="3535" t="s">
        <v>1210</v>
      </c>
      <c r="D159" s="3466" t="s">
        <v>384</v>
      </c>
      <c r="E159" s="3583" t="s">
        <v>1804</v>
      </c>
      <c r="F159" s="3468" t="s">
        <v>1800</v>
      </c>
      <c r="G159" s="3470" t="s">
        <v>167</v>
      </c>
    </row>
    <row r="160" spans="1:7" s="1103" customFormat="1" ht="12" thickBot="1" x14ac:dyDescent="0.25">
      <c r="A160" s="3473"/>
      <c r="B160" s="3573"/>
      <c r="C160" s="3536"/>
      <c r="D160" s="3467"/>
      <c r="E160" s="3584"/>
      <c r="F160" s="3507"/>
      <c r="G160" s="3471"/>
    </row>
    <row r="161" spans="1:12" s="1103" customFormat="1" ht="12" thickBot="1" x14ac:dyDescent="0.25">
      <c r="A161" s="2031" t="s">
        <v>247</v>
      </c>
      <c r="B161" s="230" t="s">
        <v>2</v>
      </c>
      <c r="C161" s="583" t="s">
        <v>168</v>
      </c>
      <c r="D161" s="393" t="s">
        <v>169</v>
      </c>
      <c r="E161" s="2049" t="s">
        <v>247</v>
      </c>
      <c r="F161" s="2032" t="s">
        <v>247</v>
      </c>
      <c r="G161" s="350" t="s">
        <v>6</v>
      </c>
    </row>
    <row r="162" spans="1:12" ht="22.5" x14ac:dyDescent="0.2">
      <c r="A162" s="2025">
        <v>2250</v>
      </c>
      <c r="B162" s="2068" t="s">
        <v>2</v>
      </c>
      <c r="C162" s="2037">
        <v>9620061907</v>
      </c>
      <c r="D162" s="2074" t="s">
        <v>1220</v>
      </c>
      <c r="E162" s="1473">
        <v>1800</v>
      </c>
      <c r="F162" s="1476">
        <v>1800</v>
      </c>
      <c r="G162" s="2073"/>
      <c r="H162" s="1060"/>
    </row>
    <row r="163" spans="1:12" ht="22.5" x14ac:dyDescent="0.2">
      <c r="A163" s="2042">
        <v>1750</v>
      </c>
      <c r="B163" s="634" t="s">
        <v>2</v>
      </c>
      <c r="C163" s="2035">
        <v>9620061907</v>
      </c>
      <c r="D163" s="2349" t="s">
        <v>1390</v>
      </c>
      <c r="E163" s="2043"/>
      <c r="F163" s="2044"/>
      <c r="G163" s="604"/>
      <c r="H163" s="1060"/>
    </row>
    <row r="164" spans="1:12" ht="22.5" x14ac:dyDescent="0.2">
      <c r="A164" s="2064"/>
      <c r="B164" s="634" t="s">
        <v>2</v>
      </c>
      <c r="C164" s="2847" t="s">
        <v>2221</v>
      </c>
      <c r="D164" s="2767" t="s">
        <v>2231</v>
      </c>
      <c r="E164" s="1473">
        <v>2000</v>
      </c>
      <c r="F164" s="1470">
        <v>2000</v>
      </c>
      <c r="G164" s="616"/>
      <c r="H164" s="1060"/>
    </row>
    <row r="165" spans="1:12" ht="22.5" x14ac:dyDescent="0.2">
      <c r="A165" s="2064"/>
      <c r="B165" s="634" t="s">
        <v>2</v>
      </c>
      <c r="C165" s="2849" t="s">
        <v>2221</v>
      </c>
      <c r="D165" s="2768" t="s">
        <v>2230</v>
      </c>
      <c r="E165" s="2065"/>
      <c r="F165" s="2901"/>
      <c r="G165" s="616"/>
      <c r="H165" s="1060"/>
    </row>
    <row r="166" spans="1:12" ht="22.5" x14ac:dyDescent="0.2">
      <c r="A166" s="2064"/>
      <c r="B166" s="634" t="s">
        <v>2</v>
      </c>
      <c r="C166" s="2847" t="s">
        <v>2222</v>
      </c>
      <c r="D166" s="2767" t="s">
        <v>2229</v>
      </c>
      <c r="E166" s="1473">
        <v>10000</v>
      </c>
      <c r="F166" s="1470">
        <v>10000</v>
      </c>
      <c r="G166" s="616"/>
      <c r="H166" s="1060"/>
    </row>
    <row r="167" spans="1:12" ht="22.5" x14ac:dyDescent="0.2">
      <c r="A167" s="2064"/>
      <c r="B167" s="634" t="s">
        <v>2</v>
      </c>
      <c r="C167" s="2849" t="s">
        <v>2222</v>
      </c>
      <c r="D167" s="2768" t="s">
        <v>2228</v>
      </c>
      <c r="E167" s="2065"/>
      <c r="F167" s="2901"/>
      <c r="G167" s="616"/>
      <c r="H167" s="1060"/>
    </row>
    <row r="168" spans="1:12" ht="22.5" x14ac:dyDescent="0.2">
      <c r="A168" s="2064"/>
      <c r="B168" s="634" t="s">
        <v>2</v>
      </c>
      <c r="C168" s="2847" t="s">
        <v>2223</v>
      </c>
      <c r="D168" s="2767" t="s">
        <v>2227</v>
      </c>
      <c r="E168" s="1473">
        <v>4000</v>
      </c>
      <c r="F168" s="1470">
        <v>4000</v>
      </c>
      <c r="G168" s="616"/>
      <c r="H168" s="1060"/>
    </row>
    <row r="169" spans="1:12" ht="22.5" x14ac:dyDescent="0.2">
      <c r="A169" s="2064"/>
      <c r="B169" s="634" t="s">
        <v>2</v>
      </c>
      <c r="C169" s="2849" t="s">
        <v>2223</v>
      </c>
      <c r="D169" s="2768" t="s">
        <v>2226</v>
      </c>
      <c r="E169" s="2065"/>
      <c r="F169" s="2901"/>
      <c r="G169" s="616"/>
      <c r="H169" s="1060"/>
    </row>
    <row r="170" spans="1:12" ht="22.5" x14ac:dyDescent="0.2">
      <c r="A170" s="2064"/>
      <c r="B170" s="634" t="s">
        <v>2</v>
      </c>
      <c r="C170" s="2847" t="s">
        <v>2344</v>
      </c>
      <c r="D170" s="2767" t="s">
        <v>2225</v>
      </c>
      <c r="E170" s="1473">
        <v>4000</v>
      </c>
      <c r="F170" s="1470">
        <v>4000</v>
      </c>
      <c r="G170" s="616"/>
      <c r="H170" s="1060"/>
    </row>
    <row r="171" spans="1:12" ht="22.5" x14ac:dyDescent="0.2">
      <c r="A171" s="2064"/>
      <c r="B171" s="634" t="s">
        <v>2</v>
      </c>
      <c r="C171" s="2847" t="s">
        <v>2344</v>
      </c>
      <c r="D171" s="2767" t="s">
        <v>2224</v>
      </c>
      <c r="E171" s="2065"/>
      <c r="F171" s="2901"/>
      <c r="G171" s="616"/>
      <c r="H171" s="1060"/>
    </row>
    <row r="172" spans="1:12" ht="22.5" x14ac:dyDescent="0.2">
      <c r="A172" s="2075">
        <v>64</v>
      </c>
      <c r="B172" s="2353" t="s">
        <v>2</v>
      </c>
      <c r="C172" s="2035">
        <v>14620030000</v>
      </c>
      <c r="D172" s="632" t="s">
        <v>2195</v>
      </c>
      <c r="E172" s="2076">
        <v>45000</v>
      </c>
      <c r="F172" s="1470">
        <v>45000</v>
      </c>
      <c r="G172" s="2357"/>
      <c r="H172" s="1060"/>
      <c r="K172" s="1103"/>
      <c r="L172" s="1103"/>
    </row>
    <row r="173" spans="1:12" ht="22.5" x14ac:dyDescent="0.2">
      <c r="A173" s="2077">
        <v>56</v>
      </c>
      <c r="B173" s="2354" t="s">
        <v>2</v>
      </c>
      <c r="C173" s="2035">
        <v>14620030000</v>
      </c>
      <c r="D173" s="380" t="s">
        <v>2196</v>
      </c>
      <c r="E173" s="2078"/>
      <c r="F173" s="2355"/>
      <c r="G173" s="2358"/>
      <c r="H173" s="1060"/>
      <c r="K173" s="1103"/>
      <c r="L173" s="1103"/>
    </row>
    <row r="174" spans="1:12" ht="22.5" x14ac:dyDescent="0.2">
      <c r="A174" s="2897"/>
      <c r="B174" s="639" t="s">
        <v>2</v>
      </c>
      <c r="C174" s="2847" t="s">
        <v>2218</v>
      </c>
      <c r="D174" s="2767" t="s">
        <v>2219</v>
      </c>
      <c r="E174" s="2900">
        <v>600</v>
      </c>
      <c r="F174" s="3026">
        <v>600</v>
      </c>
      <c r="G174" s="2898"/>
      <c r="H174" s="1060"/>
      <c r="K174" s="1103"/>
      <c r="L174" s="1103"/>
    </row>
    <row r="175" spans="1:12" ht="23.25" thickBot="1" x14ac:dyDescent="0.25">
      <c r="A175" s="2081"/>
      <c r="B175" s="2361" t="s">
        <v>2</v>
      </c>
      <c r="C175" s="2860" t="s">
        <v>2218</v>
      </c>
      <c r="D175" s="2791" t="s">
        <v>2220</v>
      </c>
      <c r="E175" s="2907"/>
      <c r="F175" s="2356"/>
      <c r="G175" s="2359"/>
      <c r="H175" s="1060"/>
      <c r="K175" s="1103"/>
      <c r="L175" s="1103"/>
    </row>
    <row r="179" spans="1:12" s="1103" customFormat="1" ht="11.25" customHeight="1" x14ac:dyDescent="0.2"/>
    <row r="180" spans="1:12" s="1103" customFormat="1" ht="21.75" customHeight="1" x14ac:dyDescent="0.2"/>
    <row r="181" spans="1:12" s="1103" customFormat="1" ht="15" customHeight="1" x14ac:dyDescent="0.2"/>
    <row r="182" spans="1:12" x14ac:dyDescent="0.2">
      <c r="B182" s="1060"/>
      <c r="H182" s="1060"/>
    </row>
    <row r="183" spans="1:12" s="1272" customFormat="1" x14ac:dyDescent="0.2">
      <c r="A183" s="1743"/>
      <c r="B183" s="620"/>
      <c r="C183" s="2082"/>
      <c r="D183" s="212"/>
      <c r="E183" s="1743"/>
      <c r="F183" s="2083"/>
      <c r="G183" s="2084"/>
      <c r="K183" s="1060"/>
      <c r="L183" s="1060"/>
    </row>
    <row r="184" spans="1:12" s="1103" customFormat="1" x14ac:dyDescent="0.2">
      <c r="C184" s="1819"/>
      <c r="K184" s="1060"/>
      <c r="L184" s="1060"/>
    </row>
    <row r="185" spans="1:12" s="1103" customFormat="1" x14ac:dyDescent="0.2">
      <c r="C185" s="1819"/>
      <c r="K185" s="1060"/>
      <c r="L185" s="1060"/>
    </row>
    <row r="186" spans="1:12" s="1103" customFormat="1" ht="11.25" customHeight="1" x14ac:dyDescent="0.2">
      <c r="C186" s="1819"/>
      <c r="K186" s="1060"/>
      <c r="L186" s="1060"/>
    </row>
    <row r="187" spans="1:12" s="1103" customFormat="1" ht="20.25" customHeight="1" x14ac:dyDescent="0.2">
      <c r="C187" s="1819"/>
      <c r="K187" s="1060"/>
      <c r="L187" s="1060"/>
    </row>
    <row r="188" spans="1:12" s="1103" customFormat="1" x14ac:dyDescent="0.2">
      <c r="C188" s="1819"/>
      <c r="K188" s="1060"/>
      <c r="L188" s="1060"/>
    </row>
    <row r="189" spans="1:12" x14ac:dyDescent="0.2">
      <c r="B189" s="1060"/>
      <c r="H189" s="1060"/>
    </row>
    <row r="190" spans="1:12" x14ac:dyDescent="0.2">
      <c r="B190" s="1060"/>
      <c r="H190" s="1060"/>
    </row>
    <row r="191" spans="1:12" x14ac:dyDescent="0.2">
      <c r="B191" s="1060"/>
      <c r="H191" s="1060"/>
    </row>
    <row r="192" spans="1:12" x14ac:dyDescent="0.2">
      <c r="B192" s="1060"/>
      <c r="H192" s="1060"/>
    </row>
    <row r="193" spans="2:8" x14ac:dyDescent="0.2">
      <c r="B193" s="1060"/>
      <c r="H193" s="1060"/>
    </row>
    <row r="194" spans="2:8" x14ac:dyDescent="0.2">
      <c r="B194" s="1060"/>
      <c r="H194" s="1060"/>
    </row>
    <row r="195" spans="2:8" x14ac:dyDescent="0.2">
      <c r="B195" s="1060"/>
      <c r="H195" s="1060"/>
    </row>
    <row r="196" spans="2:8" x14ac:dyDescent="0.2">
      <c r="B196" s="1060"/>
      <c r="H196" s="1060"/>
    </row>
    <row r="197" spans="2:8" x14ac:dyDescent="0.2">
      <c r="B197" s="1060"/>
      <c r="H197" s="1060"/>
    </row>
    <row r="198" spans="2:8" x14ac:dyDescent="0.2">
      <c r="B198" s="1060"/>
      <c r="H198" s="1060"/>
    </row>
    <row r="199" spans="2:8" x14ac:dyDescent="0.2">
      <c r="B199" s="1060"/>
      <c r="H199" s="1060"/>
    </row>
    <row r="200" spans="2:8" x14ac:dyDescent="0.2">
      <c r="B200" s="1060"/>
      <c r="H200" s="1060"/>
    </row>
    <row r="201" spans="2:8" x14ac:dyDescent="0.2">
      <c r="B201" s="1060"/>
      <c r="H201" s="1060"/>
    </row>
    <row r="202" spans="2:8" x14ac:dyDescent="0.2">
      <c r="B202" s="1060"/>
      <c r="H202" s="1060"/>
    </row>
    <row r="203" spans="2:8" x14ac:dyDescent="0.2">
      <c r="B203" s="620"/>
      <c r="C203" s="1628"/>
      <c r="D203" s="212"/>
      <c r="E203" s="1103"/>
      <c r="F203" s="1103"/>
      <c r="G203" s="1103"/>
      <c r="H203" s="1628"/>
    </row>
    <row r="204" spans="2:8" x14ac:dyDescent="0.2">
      <c r="D204" s="287"/>
    </row>
  </sheetData>
  <mergeCells count="48">
    <mergeCell ref="F159:F160"/>
    <mergeCell ref="G159:G160"/>
    <mergeCell ref="G112:G113"/>
    <mergeCell ref="F112:F113"/>
    <mergeCell ref="A112:A113"/>
    <mergeCell ref="B112:B113"/>
    <mergeCell ref="C112:C113"/>
    <mergeCell ref="D112:D113"/>
    <mergeCell ref="E112:E113"/>
    <mergeCell ref="A159:A160"/>
    <mergeCell ref="B159:B160"/>
    <mergeCell ref="C159:C160"/>
    <mergeCell ref="D159:D160"/>
    <mergeCell ref="E159:E160"/>
    <mergeCell ref="G47:G48"/>
    <mergeCell ref="A66:A67"/>
    <mergeCell ref="B66:B67"/>
    <mergeCell ref="C66:C67"/>
    <mergeCell ref="D66:D67"/>
    <mergeCell ref="E66:E67"/>
    <mergeCell ref="F66:F67"/>
    <mergeCell ref="G66:G67"/>
    <mergeCell ref="A47:A48"/>
    <mergeCell ref="B47:B48"/>
    <mergeCell ref="C47:C48"/>
    <mergeCell ref="D47:D48"/>
    <mergeCell ref="E47:E48"/>
    <mergeCell ref="F47:F48"/>
    <mergeCell ref="G17:G18"/>
    <mergeCell ref="A34:A35"/>
    <mergeCell ref="B34:B35"/>
    <mergeCell ref="C34:C35"/>
    <mergeCell ref="D34:D35"/>
    <mergeCell ref="E34:E35"/>
    <mergeCell ref="F34:F35"/>
    <mergeCell ref="G34:G35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orientation="portrait" r:id="rId1"/>
  <headerFooter alignWithMargins="0"/>
  <rowBreaks count="3" manualBreakCount="3">
    <brk id="62" max="16383" man="1"/>
    <brk id="108" max="16383" man="1"/>
    <brk id="155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5" tint="0.59999389629810485"/>
  </sheetPr>
  <dimension ref="A1:L195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0" style="1060" customWidth="1"/>
    <col min="4" max="4" width="49.5703125" style="1060" customWidth="1"/>
    <col min="5" max="5" width="10.42578125" style="1060" customWidth="1"/>
    <col min="6" max="6" width="10.28515625" style="1060" customWidth="1"/>
    <col min="7" max="7" width="13.5703125" style="1060" customWidth="1"/>
    <col min="8" max="8" width="8.7109375" style="1150" bestFit="1" customWidth="1"/>
    <col min="9" max="9" width="11.42578125" style="1060" customWidth="1"/>
    <col min="10" max="10" width="12.28515625" style="1060" customWidth="1"/>
    <col min="11" max="11" width="9.140625" style="1060"/>
    <col min="12" max="12" width="9.140625" style="1060" customWidth="1"/>
    <col min="13" max="16384" width="9.140625" style="1060"/>
  </cols>
  <sheetData>
    <row r="1" spans="1:10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95"/>
    </row>
    <row r="2" spans="1:10" ht="12.75" customHeight="1" x14ac:dyDescent="0.2">
      <c r="F2" s="1272"/>
      <c r="G2" s="1272"/>
      <c r="H2" s="1348"/>
      <c r="I2" s="1272"/>
    </row>
    <row r="3" spans="1:10" s="4" customFormat="1" ht="15.75" x14ac:dyDescent="0.25">
      <c r="A3" s="3437" t="s">
        <v>788</v>
      </c>
      <c r="B3" s="3437"/>
      <c r="C3" s="3437"/>
      <c r="D3" s="3437"/>
      <c r="E3" s="3437"/>
      <c r="F3" s="3437"/>
      <c r="G3" s="3437"/>
      <c r="H3" s="96"/>
      <c r="I3" s="811"/>
    </row>
    <row r="4" spans="1:10" s="4" customFormat="1" ht="15.75" x14ac:dyDescent="0.25">
      <c r="B4" s="177"/>
      <c r="C4" s="177"/>
      <c r="D4" s="177"/>
      <c r="E4" s="177"/>
      <c r="F4" s="177"/>
      <c r="G4" s="177"/>
      <c r="H4" s="177"/>
      <c r="I4" s="811"/>
    </row>
    <row r="5" spans="1:10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</row>
    <row r="6" spans="1:10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</row>
    <row r="7" spans="1:10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</row>
    <row r="8" spans="1:10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</row>
    <row r="9" spans="1:10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SUM(E10:E14)</f>
        <v>413049.65</v>
      </c>
      <c r="F9" s="187"/>
      <c r="G9" s="1354"/>
      <c r="H9" s="1354"/>
      <c r="I9" s="1354"/>
    </row>
    <row r="10" spans="1:10" s="1157" customFormat="1" ht="12.75" customHeight="1" x14ac:dyDescent="0.2">
      <c r="B10" s="188"/>
      <c r="C10" s="189" t="s">
        <v>154</v>
      </c>
      <c r="D10" s="190" t="s">
        <v>155</v>
      </c>
      <c r="E10" s="245">
        <f>F21</f>
        <v>32119.87</v>
      </c>
      <c r="F10" s="192"/>
      <c r="H10" s="93"/>
    </row>
    <row r="11" spans="1:10" s="1157" customFormat="1" ht="12.75" customHeight="1" x14ac:dyDescent="0.2">
      <c r="B11" s="188"/>
      <c r="C11" s="193" t="s">
        <v>1221</v>
      </c>
      <c r="D11" s="194" t="s">
        <v>1222</v>
      </c>
      <c r="E11" s="196">
        <f>F52</f>
        <v>343886.78</v>
      </c>
      <c r="F11" s="192"/>
      <c r="H11" s="93"/>
    </row>
    <row r="12" spans="1:10" s="1157" customFormat="1" ht="12.75" customHeight="1" x14ac:dyDescent="0.2">
      <c r="B12" s="188"/>
      <c r="C12" s="827" t="s">
        <v>156</v>
      </c>
      <c r="D12" s="828" t="s">
        <v>157</v>
      </c>
      <c r="E12" s="825">
        <f>F120</f>
        <v>12215</v>
      </c>
      <c r="F12" s="820"/>
      <c r="H12" s="93"/>
    </row>
    <row r="13" spans="1:10" s="1157" customFormat="1" ht="12.75" customHeight="1" x14ac:dyDescent="0.2">
      <c r="B13" s="188"/>
      <c r="C13" s="193" t="s">
        <v>160</v>
      </c>
      <c r="D13" s="194" t="s">
        <v>1919</v>
      </c>
      <c r="E13" s="196">
        <f>F159</f>
        <v>15400</v>
      </c>
      <c r="F13" s="198"/>
      <c r="H13" s="93"/>
    </row>
    <row r="14" spans="1:10" s="1157" customFormat="1" ht="12.75" customHeight="1" thickBot="1" x14ac:dyDescent="0.25">
      <c r="B14" s="188"/>
      <c r="C14" s="2224" t="s">
        <v>1223</v>
      </c>
      <c r="D14" s="2225" t="s">
        <v>2083</v>
      </c>
      <c r="E14" s="2712">
        <f>F177</f>
        <v>9428</v>
      </c>
      <c r="F14" s="198"/>
      <c r="H14" s="93"/>
    </row>
    <row r="15" spans="1:10" s="4" customFormat="1" ht="12.75" customHeight="1" x14ac:dyDescent="0.25">
      <c r="B15" s="199"/>
      <c r="C15" s="3"/>
      <c r="D15" s="3"/>
      <c r="E15" s="3"/>
      <c r="F15" s="87"/>
      <c r="G15" s="2085"/>
      <c r="H15" s="2086"/>
      <c r="I15" s="811"/>
    </row>
    <row r="16" spans="1:10" ht="12.75" customHeight="1" x14ac:dyDescent="0.2">
      <c r="H16" s="2087"/>
    </row>
    <row r="17" spans="1:12" ht="18.75" customHeight="1" x14ac:dyDescent="0.2">
      <c r="B17" s="201" t="s">
        <v>1224</v>
      </c>
      <c r="C17" s="201"/>
      <c r="D17" s="201"/>
      <c r="E17" s="201"/>
      <c r="F17" s="201"/>
      <c r="G17" s="201"/>
      <c r="H17" s="180"/>
    </row>
    <row r="18" spans="1:12" ht="12.75" customHeight="1" thickBot="1" x14ac:dyDescent="0.25">
      <c r="B18" s="1152"/>
      <c r="C18" s="1152"/>
      <c r="D18" s="1152"/>
      <c r="E18" s="181"/>
      <c r="F18" s="181"/>
      <c r="G18" s="181" t="s">
        <v>110</v>
      </c>
      <c r="H18" s="1153"/>
    </row>
    <row r="19" spans="1:12" ht="12.75" customHeight="1" x14ac:dyDescent="0.2">
      <c r="A19" s="3472" t="s">
        <v>1801</v>
      </c>
      <c r="B19" s="3527" t="s">
        <v>164</v>
      </c>
      <c r="C19" s="3530" t="s">
        <v>1225</v>
      </c>
      <c r="D19" s="3476" t="s">
        <v>166</v>
      </c>
      <c r="E19" s="3583" t="s">
        <v>1804</v>
      </c>
      <c r="F19" s="3468" t="s">
        <v>1800</v>
      </c>
      <c r="G19" s="3470" t="s">
        <v>167</v>
      </c>
      <c r="H19" s="1060"/>
      <c r="I19" s="1102"/>
      <c r="J19" s="1102"/>
      <c r="K19" s="1102"/>
    </row>
    <row r="20" spans="1:12" ht="19.5" customHeight="1" thickBot="1" x14ac:dyDescent="0.25">
      <c r="A20" s="3473"/>
      <c r="B20" s="3528"/>
      <c r="C20" s="3531"/>
      <c r="D20" s="3477"/>
      <c r="E20" s="3584"/>
      <c r="F20" s="3507"/>
      <c r="G20" s="3471"/>
      <c r="H20" s="1060"/>
      <c r="I20" s="1102"/>
      <c r="J20" s="1102"/>
      <c r="K20" s="1102"/>
    </row>
    <row r="21" spans="1:12" s="1084" customFormat="1" ht="15" customHeight="1" thickBot="1" x14ac:dyDescent="0.3">
      <c r="A21" s="2088">
        <f>A22+A30</f>
        <v>30804.2</v>
      </c>
      <c r="B21" s="292" t="s">
        <v>2</v>
      </c>
      <c r="C21" s="293" t="s">
        <v>168</v>
      </c>
      <c r="D21" s="185" t="s">
        <v>169</v>
      </c>
      <c r="E21" s="2088">
        <f>E22+E30</f>
        <v>32119.87</v>
      </c>
      <c r="F21" s="2088">
        <f>F22+F30</f>
        <v>32119.87</v>
      </c>
      <c r="G21" s="1167" t="s">
        <v>6</v>
      </c>
      <c r="I21" s="2089"/>
      <c r="J21" s="2090"/>
      <c r="K21" s="1266"/>
    </row>
    <row r="22" spans="1:12" ht="12.75" customHeight="1" x14ac:dyDescent="0.2">
      <c r="A22" s="1829">
        <f>SUM(A23:A29)</f>
        <v>28606.2</v>
      </c>
      <c r="B22" s="1737" t="s">
        <v>605</v>
      </c>
      <c r="C22" s="396" t="s">
        <v>1226</v>
      </c>
      <c r="D22" s="2091" t="s">
        <v>1227</v>
      </c>
      <c r="E22" s="2373">
        <v>29929.87</v>
      </c>
      <c r="F22" s="1834">
        <f>SUM(F23:F29)</f>
        <v>29929.87</v>
      </c>
      <c r="G22" s="2092"/>
      <c r="H22" s="1347"/>
      <c r="I22" s="2093"/>
      <c r="J22" s="2094"/>
      <c r="K22" s="1102"/>
    </row>
    <row r="23" spans="1:12" ht="12.75" customHeight="1" x14ac:dyDescent="0.2">
      <c r="A23" s="2095">
        <v>18058.5</v>
      </c>
      <c r="B23" s="2096" t="s">
        <v>179</v>
      </c>
      <c r="C23" s="2097" t="s">
        <v>1228</v>
      </c>
      <c r="D23" s="2098" t="s">
        <v>1229</v>
      </c>
      <c r="E23" s="1880"/>
      <c r="F23" s="1881">
        <v>18961.419999999998</v>
      </c>
      <c r="G23" s="307"/>
      <c r="H23" s="1060"/>
      <c r="I23" s="2093"/>
      <c r="J23" s="2094"/>
      <c r="K23" s="1102"/>
    </row>
    <row r="24" spans="1:12" ht="12.75" customHeight="1" x14ac:dyDescent="0.2">
      <c r="A24" s="2095">
        <v>2000</v>
      </c>
      <c r="B24" s="2096" t="s">
        <v>179</v>
      </c>
      <c r="C24" s="2097" t="s">
        <v>1230</v>
      </c>
      <c r="D24" s="2098" t="s">
        <v>1231</v>
      </c>
      <c r="E24" s="1880"/>
      <c r="F24" s="1881">
        <v>2000</v>
      </c>
      <c r="G24" s="307"/>
      <c r="H24" s="1060"/>
      <c r="I24" s="2093"/>
      <c r="J24" s="2094"/>
      <c r="K24" s="1102"/>
    </row>
    <row r="25" spans="1:12" ht="12.75" customHeight="1" x14ac:dyDescent="0.2">
      <c r="A25" s="2095">
        <v>4120</v>
      </c>
      <c r="B25" s="2096" t="s">
        <v>179</v>
      </c>
      <c r="C25" s="2097" t="s">
        <v>1232</v>
      </c>
      <c r="D25" s="2098" t="s">
        <v>1233</v>
      </c>
      <c r="E25" s="1880"/>
      <c r="F25" s="1881">
        <v>4326</v>
      </c>
      <c r="G25" s="307"/>
      <c r="H25" s="1060"/>
      <c r="I25" s="2093"/>
      <c r="J25" s="2094"/>
      <c r="K25" s="1102"/>
    </row>
    <row r="26" spans="1:12" s="2100" customFormat="1" ht="22.5" x14ac:dyDescent="0.25">
      <c r="A26" s="1280">
        <v>54</v>
      </c>
      <c r="B26" s="1256" t="s">
        <v>179</v>
      </c>
      <c r="C26" s="1257" t="s">
        <v>1234</v>
      </c>
      <c r="D26" s="1281" t="s">
        <v>1235</v>
      </c>
      <c r="E26" s="1375"/>
      <c r="F26" s="1258">
        <v>54</v>
      </c>
      <c r="G26" s="2099"/>
      <c r="I26" s="2093"/>
      <c r="J26" s="2094"/>
      <c r="K26" s="2101"/>
    </row>
    <row r="27" spans="1:12" ht="12.75" customHeight="1" x14ac:dyDescent="0.2">
      <c r="A27" s="2095">
        <v>5</v>
      </c>
      <c r="B27" s="2096" t="s">
        <v>179</v>
      </c>
      <c r="C27" s="2097" t="s">
        <v>1236</v>
      </c>
      <c r="D27" s="2098" t="s">
        <v>1237</v>
      </c>
      <c r="E27" s="1880"/>
      <c r="F27" s="1881">
        <v>5</v>
      </c>
      <c r="G27" s="307"/>
      <c r="H27" s="1060"/>
      <c r="I27" s="2089"/>
      <c r="J27" s="2090"/>
      <c r="K27" s="1102"/>
    </row>
    <row r="28" spans="1:12" ht="12.75" customHeight="1" x14ac:dyDescent="0.2">
      <c r="A28" s="1217">
        <v>73.7</v>
      </c>
      <c r="B28" s="1914" t="s">
        <v>179</v>
      </c>
      <c r="C28" s="1915" t="s">
        <v>1238</v>
      </c>
      <c r="D28" s="2102" t="s">
        <v>1239</v>
      </c>
      <c r="E28" s="1844"/>
      <c r="F28" s="1623">
        <v>73.7</v>
      </c>
      <c r="G28" s="307"/>
      <c r="H28" s="1060"/>
      <c r="I28" s="1102"/>
      <c r="J28" s="1102"/>
      <c r="K28" s="1103"/>
    </row>
    <row r="29" spans="1:12" ht="12.75" customHeight="1" x14ac:dyDescent="0.2">
      <c r="A29" s="2103">
        <v>4295</v>
      </c>
      <c r="B29" s="2104" t="s">
        <v>179</v>
      </c>
      <c r="C29" s="1915" t="s">
        <v>1240</v>
      </c>
      <c r="D29" s="2105" t="s">
        <v>1241</v>
      </c>
      <c r="E29" s="2106"/>
      <c r="F29" s="2107">
        <v>4509.75</v>
      </c>
      <c r="G29" s="2108"/>
      <c r="H29" s="1060"/>
      <c r="I29" s="1103"/>
      <c r="J29" s="1103"/>
      <c r="K29" s="1103"/>
      <c r="L29" s="1103"/>
    </row>
    <row r="30" spans="1:12" ht="12.75" customHeight="1" x14ac:dyDescent="0.2">
      <c r="A30" s="2109">
        <f>SUM(A31:A45)</f>
        <v>2198</v>
      </c>
      <c r="B30" s="2110" t="s">
        <v>605</v>
      </c>
      <c r="C30" s="2111" t="s">
        <v>1226</v>
      </c>
      <c r="D30" s="2112" t="s">
        <v>1242</v>
      </c>
      <c r="E30" s="1875">
        <v>2190</v>
      </c>
      <c r="F30" s="1876">
        <f>SUM(F31:F45)</f>
        <v>2190</v>
      </c>
      <c r="G30" s="2113"/>
      <c r="H30" s="1060"/>
      <c r="I30" s="2093"/>
      <c r="J30" s="2094"/>
      <c r="K30" s="1103"/>
      <c r="L30" s="1103"/>
    </row>
    <row r="31" spans="1:12" ht="12.75" customHeight="1" x14ac:dyDescent="0.2">
      <c r="A31" s="2114">
        <v>5</v>
      </c>
      <c r="B31" s="2115" t="s">
        <v>179</v>
      </c>
      <c r="C31" s="1915" t="s">
        <v>1243</v>
      </c>
      <c r="D31" s="2116" t="s">
        <v>1244</v>
      </c>
      <c r="E31" s="2117"/>
      <c r="F31" s="2118">
        <v>5</v>
      </c>
      <c r="G31" s="2119"/>
      <c r="H31" s="1060"/>
      <c r="I31" s="2093"/>
      <c r="J31" s="2094"/>
      <c r="K31" s="1103"/>
      <c r="L31" s="1103"/>
    </row>
    <row r="32" spans="1:12" ht="12.75" customHeight="1" x14ac:dyDescent="0.2">
      <c r="A32" s="1217">
        <v>100</v>
      </c>
      <c r="B32" s="2120" t="s">
        <v>1245</v>
      </c>
      <c r="C32" s="1915" t="s">
        <v>1243</v>
      </c>
      <c r="D32" s="2121" t="s">
        <v>1246</v>
      </c>
      <c r="E32" s="1844"/>
      <c r="F32" s="1623">
        <v>140</v>
      </c>
      <c r="G32" s="307"/>
      <c r="H32" s="1060"/>
      <c r="I32" s="2122"/>
      <c r="J32" s="2123"/>
      <c r="K32" s="1103"/>
      <c r="L32" s="1103"/>
    </row>
    <row r="33" spans="1:12" ht="12.75" customHeight="1" x14ac:dyDescent="0.2">
      <c r="A33" s="1217">
        <v>250</v>
      </c>
      <c r="B33" s="2120" t="s">
        <v>1245</v>
      </c>
      <c r="C33" s="1915" t="s">
        <v>1243</v>
      </c>
      <c r="D33" s="2121" t="s">
        <v>1247</v>
      </c>
      <c r="E33" s="1844"/>
      <c r="F33" s="1623">
        <v>0</v>
      </c>
      <c r="G33" s="307"/>
      <c r="H33" s="1060"/>
      <c r="I33" s="2124"/>
      <c r="J33" s="2123"/>
      <c r="K33" s="1103"/>
      <c r="L33" s="1103"/>
    </row>
    <row r="34" spans="1:12" ht="12.75" customHeight="1" x14ac:dyDescent="0.2">
      <c r="A34" s="1217">
        <v>150</v>
      </c>
      <c r="B34" s="2120" t="s">
        <v>1245</v>
      </c>
      <c r="C34" s="1915" t="s">
        <v>1243</v>
      </c>
      <c r="D34" s="2121" t="s">
        <v>1248</v>
      </c>
      <c r="E34" s="1844"/>
      <c r="F34" s="1623">
        <v>20</v>
      </c>
      <c r="G34" s="307"/>
      <c r="H34" s="1060"/>
      <c r="I34" s="2124"/>
      <c r="J34" s="2125"/>
      <c r="K34" s="1103"/>
      <c r="L34" s="1103"/>
    </row>
    <row r="35" spans="1:12" ht="12.75" customHeight="1" x14ac:dyDescent="0.2">
      <c r="A35" s="1217">
        <v>500</v>
      </c>
      <c r="B35" s="2120" t="s">
        <v>1245</v>
      </c>
      <c r="C35" s="1915" t="s">
        <v>1243</v>
      </c>
      <c r="D35" s="2121" t="s">
        <v>1249</v>
      </c>
      <c r="E35" s="1844"/>
      <c r="F35" s="1623">
        <v>500</v>
      </c>
      <c r="G35" s="307"/>
      <c r="H35" s="1060"/>
      <c r="I35" s="2124"/>
      <c r="J35" s="2123"/>
      <c r="K35" s="1103"/>
      <c r="L35" s="1103"/>
    </row>
    <row r="36" spans="1:12" ht="12.75" customHeight="1" x14ac:dyDescent="0.2">
      <c r="A36" s="1217">
        <v>100</v>
      </c>
      <c r="B36" s="2120" t="s">
        <v>1245</v>
      </c>
      <c r="C36" s="1915" t="s">
        <v>1243</v>
      </c>
      <c r="D36" s="2121" t="s">
        <v>1250</v>
      </c>
      <c r="E36" s="1844"/>
      <c r="F36" s="1623">
        <v>100</v>
      </c>
      <c r="G36" s="307"/>
      <c r="H36" s="1060"/>
      <c r="I36" s="2124"/>
      <c r="J36" s="2123"/>
      <c r="K36" s="1103"/>
      <c r="L36" s="1103"/>
    </row>
    <row r="37" spans="1:12" ht="12.75" customHeight="1" x14ac:dyDescent="0.2">
      <c r="A37" s="1217">
        <v>300</v>
      </c>
      <c r="B37" s="2120" t="s">
        <v>1245</v>
      </c>
      <c r="C37" s="1915" t="s">
        <v>1243</v>
      </c>
      <c r="D37" s="2121" t="s">
        <v>1251</v>
      </c>
      <c r="E37" s="1844"/>
      <c r="F37" s="1623">
        <v>300</v>
      </c>
      <c r="G37" s="307"/>
      <c r="H37" s="1060"/>
      <c r="I37" s="2126"/>
      <c r="J37" s="2127"/>
      <c r="K37" s="1103"/>
      <c r="L37" s="1103"/>
    </row>
    <row r="38" spans="1:12" ht="12.75" customHeight="1" x14ac:dyDescent="0.2">
      <c r="A38" s="1217">
        <v>100</v>
      </c>
      <c r="B38" s="2120" t="s">
        <v>1245</v>
      </c>
      <c r="C38" s="1915" t="s">
        <v>1243</v>
      </c>
      <c r="D38" s="2121" t="s">
        <v>1252</v>
      </c>
      <c r="E38" s="1844"/>
      <c r="F38" s="1623">
        <v>190</v>
      </c>
      <c r="G38" s="307"/>
      <c r="H38" s="1060"/>
      <c r="I38" s="2126"/>
      <c r="J38" s="2127"/>
      <c r="K38" s="1103"/>
      <c r="L38" s="1103"/>
    </row>
    <row r="39" spans="1:12" ht="12.75" customHeight="1" x14ac:dyDescent="0.2">
      <c r="A39" s="1217">
        <v>408</v>
      </c>
      <c r="B39" s="2120" t="s">
        <v>1245</v>
      </c>
      <c r="C39" s="1915" t="s">
        <v>1243</v>
      </c>
      <c r="D39" s="2121" t="s">
        <v>1253</v>
      </c>
      <c r="E39" s="1844"/>
      <c r="F39" s="1623">
        <v>600</v>
      </c>
      <c r="G39" s="307"/>
      <c r="H39" s="1060"/>
      <c r="I39" s="2126"/>
      <c r="J39" s="2125"/>
      <c r="K39" s="1103"/>
      <c r="L39" s="1103"/>
    </row>
    <row r="40" spans="1:12" ht="12.75" customHeight="1" x14ac:dyDescent="0.2">
      <c r="A40" s="1217">
        <v>150</v>
      </c>
      <c r="B40" s="2120" t="s">
        <v>1245</v>
      </c>
      <c r="C40" s="1915" t="s">
        <v>1243</v>
      </c>
      <c r="D40" s="2121" t="s">
        <v>1254</v>
      </c>
      <c r="E40" s="1844"/>
      <c r="F40" s="1623">
        <v>200</v>
      </c>
      <c r="G40" s="307"/>
      <c r="H40" s="1060"/>
      <c r="I40" s="2126"/>
      <c r="J40" s="2125"/>
      <c r="K40" s="1103"/>
      <c r="L40" s="1103"/>
    </row>
    <row r="41" spans="1:12" ht="12.75" customHeight="1" x14ac:dyDescent="0.2">
      <c r="A41" s="1217">
        <v>5</v>
      </c>
      <c r="B41" s="2120" t="s">
        <v>1245</v>
      </c>
      <c r="C41" s="1915" t="s">
        <v>1243</v>
      </c>
      <c r="D41" s="2121" t="s">
        <v>1255</v>
      </c>
      <c r="E41" s="1844"/>
      <c r="F41" s="1623">
        <v>5</v>
      </c>
      <c r="G41" s="307"/>
      <c r="H41" s="1060"/>
      <c r="I41" s="2126"/>
      <c r="J41" s="2125"/>
      <c r="K41" s="1103"/>
      <c r="L41" s="1103"/>
    </row>
    <row r="42" spans="1:12" ht="12.75" customHeight="1" x14ac:dyDescent="0.2">
      <c r="A42" s="1217">
        <v>20</v>
      </c>
      <c r="B42" s="2120" t="s">
        <v>1245</v>
      </c>
      <c r="C42" s="1915" t="s">
        <v>1243</v>
      </c>
      <c r="D42" s="2121" t="s">
        <v>1256</v>
      </c>
      <c r="E42" s="1844"/>
      <c r="F42" s="1623">
        <v>20</v>
      </c>
      <c r="G42" s="307"/>
      <c r="H42" s="1060"/>
      <c r="I42" s="2126"/>
      <c r="J42" s="2125"/>
      <c r="K42" s="1103"/>
      <c r="L42" s="1103"/>
    </row>
    <row r="43" spans="1:12" ht="12.75" customHeight="1" x14ac:dyDescent="0.2">
      <c r="A43" s="1217">
        <v>5</v>
      </c>
      <c r="B43" s="2120" t="s">
        <v>1245</v>
      </c>
      <c r="C43" s="1915" t="s">
        <v>1243</v>
      </c>
      <c r="D43" s="2121" t="s">
        <v>1257</v>
      </c>
      <c r="E43" s="1844"/>
      <c r="F43" s="1623">
        <v>5</v>
      </c>
      <c r="G43" s="307"/>
      <c r="H43" s="1060"/>
      <c r="I43" s="2126"/>
      <c r="J43" s="2125"/>
      <c r="K43" s="1103"/>
      <c r="L43" s="1103"/>
    </row>
    <row r="44" spans="1:12" ht="12.75" customHeight="1" x14ac:dyDescent="0.2">
      <c r="A44" s="1217">
        <v>5</v>
      </c>
      <c r="B44" s="2120" t="s">
        <v>1245</v>
      </c>
      <c r="C44" s="1915" t="s">
        <v>1243</v>
      </c>
      <c r="D44" s="2121" t="s">
        <v>1258</v>
      </c>
      <c r="E44" s="1844"/>
      <c r="F44" s="1623">
        <v>5</v>
      </c>
      <c r="G44" s="307"/>
      <c r="H44" s="1060"/>
      <c r="I44" s="2126"/>
      <c r="J44" s="2125"/>
      <c r="K44" s="1103"/>
      <c r="L44" s="1103"/>
    </row>
    <row r="45" spans="1:12" ht="12.75" customHeight="1" thickBot="1" x14ac:dyDescent="0.25">
      <c r="A45" s="2466">
        <v>100</v>
      </c>
      <c r="B45" s="2467" t="s">
        <v>1245</v>
      </c>
      <c r="C45" s="2468" t="s">
        <v>1259</v>
      </c>
      <c r="D45" s="2469" t="s">
        <v>1260</v>
      </c>
      <c r="E45" s="2470"/>
      <c r="F45" s="2471">
        <v>100</v>
      </c>
      <c r="G45" s="2472"/>
      <c r="H45" s="1102"/>
      <c r="I45" s="2126"/>
      <c r="J45" s="2125"/>
      <c r="K45" s="1103"/>
      <c r="L45" s="1103"/>
    </row>
    <row r="46" spans="1:12" x14ac:dyDescent="0.2">
      <c r="B46" s="2128"/>
      <c r="C46" s="2129"/>
      <c r="D46" s="2129"/>
      <c r="E46" s="2129"/>
      <c r="F46" s="2129"/>
      <c r="G46" s="2129"/>
      <c r="H46" s="1628"/>
      <c r="I46" s="1103"/>
      <c r="J46" s="1103"/>
      <c r="K46" s="1103"/>
      <c r="L46" s="1103"/>
    </row>
    <row r="47" spans="1:12" x14ac:dyDescent="0.2">
      <c r="B47" s="2130"/>
      <c r="C47" s="2130"/>
      <c r="D47" s="2130"/>
      <c r="E47" s="2130"/>
      <c r="F47" s="2130"/>
      <c r="G47" s="2130"/>
      <c r="H47" s="2130"/>
      <c r="I47" s="1103"/>
      <c r="J47" s="1103"/>
      <c r="K47" s="1103"/>
      <c r="L47" s="1103"/>
    </row>
    <row r="48" spans="1:12" ht="18.75" customHeight="1" x14ac:dyDescent="0.2">
      <c r="B48" s="201" t="s">
        <v>1261</v>
      </c>
      <c r="C48" s="201"/>
      <c r="D48" s="201"/>
      <c r="E48" s="201"/>
      <c r="F48" s="201"/>
      <c r="G48" s="201"/>
      <c r="H48" s="180"/>
      <c r="I48" s="1103"/>
      <c r="J48" s="1103"/>
      <c r="K48" s="1103"/>
      <c r="L48" s="1103"/>
    </row>
    <row r="49" spans="1:12" ht="12" thickBot="1" x14ac:dyDescent="0.25">
      <c r="B49" s="1152"/>
      <c r="C49" s="1152"/>
      <c r="D49" s="1152"/>
      <c r="E49" s="181"/>
      <c r="F49" s="181"/>
      <c r="G49" s="181" t="s">
        <v>110</v>
      </c>
      <c r="H49" s="1153"/>
      <c r="I49" s="1103"/>
      <c r="J49" s="1103"/>
      <c r="K49" s="1103"/>
      <c r="L49" s="1103"/>
    </row>
    <row r="50" spans="1:12" ht="11.25" customHeight="1" x14ac:dyDescent="0.2">
      <c r="A50" s="3472" t="s">
        <v>1801</v>
      </c>
      <c r="B50" s="3527" t="s">
        <v>164</v>
      </c>
      <c r="C50" s="3530" t="s">
        <v>1262</v>
      </c>
      <c r="D50" s="3466" t="s">
        <v>1263</v>
      </c>
      <c r="E50" s="3583" t="s">
        <v>1804</v>
      </c>
      <c r="F50" s="3468" t="s">
        <v>1800</v>
      </c>
      <c r="G50" s="3532" t="s">
        <v>167</v>
      </c>
      <c r="H50" s="1060"/>
      <c r="I50" s="1821"/>
      <c r="J50" s="1103"/>
      <c r="K50" s="1103"/>
      <c r="L50" s="1103"/>
    </row>
    <row r="51" spans="1:12" ht="17.25" customHeight="1" thickBot="1" x14ac:dyDescent="0.25">
      <c r="A51" s="3473"/>
      <c r="B51" s="3528"/>
      <c r="C51" s="3531"/>
      <c r="D51" s="3467"/>
      <c r="E51" s="3584"/>
      <c r="F51" s="3507"/>
      <c r="G51" s="3533"/>
      <c r="H51" s="1060"/>
      <c r="I51" s="1103"/>
      <c r="J51" s="1103"/>
      <c r="K51" s="1103"/>
      <c r="L51" s="1103"/>
    </row>
    <row r="52" spans="1:12" s="1084" customFormat="1" ht="16.5" customHeight="1" thickBot="1" x14ac:dyDescent="0.3">
      <c r="A52" s="482">
        <f>A53+A68</f>
        <v>325331.84999999998</v>
      </c>
      <c r="B52" s="2450" t="s">
        <v>1</v>
      </c>
      <c r="C52" s="2131" t="s">
        <v>168</v>
      </c>
      <c r="D52" s="413" t="s">
        <v>1264</v>
      </c>
      <c r="E52" s="485">
        <f>E53+E68</f>
        <v>343886.78</v>
      </c>
      <c r="F52" s="485">
        <f>F53+F68</f>
        <v>343886.78</v>
      </c>
      <c r="G52" s="1167" t="s">
        <v>6</v>
      </c>
      <c r="H52" s="1166"/>
      <c r="I52" s="1388"/>
      <c r="J52" s="1388"/>
      <c r="K52" s="1388"/>
      <c r="L52" s="1388"/>
    </row>
    <row r="53" spans="1:12" s="1084" customFormat="1" ht="13.5" customHeight="1" x14ac:dyDescent="0.25">
      <c r="A53" s="2566">
        <f>A54+A59</f>
        <v>281471.83999999997</v>
      </c>
      <c r="B53" s="2132" t="s">
        <v>170</v>
      </c>
      <c r="C53" s="1235" t="s">
        <v>1265</v>
      </c>
      <c r="D53" s="2366" t="s">
        <v>1407</v>
      </c>
      <c r="E53" s="1849">
        <v>298039.78000000003</v>
      </c>
      <c r="F53" s="1850">
        <v>298039.78000000003</v>
      </c>
      <c r="G53" s="2134"/>
      <c r="I53" s="1182"/>
      <c r="J53" s="1388"/>
      <c r="K53" s="1388"/>
      <c r="L53" s="1388"/>
    </row>
    <row r="54" spans="1:12" x14ac:dyDescent="0.2">
      <c r="A54" s="2567">
        <f>SUM(A55:A58)</f>
        <v>210668</v>
      </c>
      <c r="B54" s="2364" t="s">
        <v>6</v>
      </c>
      <c r="C54" s="2365" t="s">
        <v>1265</v>
      </c>
      <c r="D54" s="176" t="s">
        <v>1406</v>
      </c>
      <c r="E54" s="2370"/>
      <c r="F54" s="2368">
        <f>SUM(F55:F58)</f>
        <v>222649.45</v>
      </c>
      <c r="G54" s="307"/>
      <c r="H54" s="1060"/>
      <c r="I54" s="2136"/>
      <c r="J54" s="2137"/>
      <c r="K54" s="1103"/>
      <c r="L54" s="1103"/>
    </row>
    <row r="55" spans="1:12" x14ac:dyDescent="0.2">
      <c r="A55" s="2568">
        <v>205629</v>
      </c>
      <c r="B55" s="2135" t="s">
        <v>179</v>
      </c>
      <c r="C55" s="1915" t="s">
        <v>1265</v>
      </c>
      <c r="D55" s="2362" t="s">
        <v>1266</v>
      </c>
      <c r="E55" s="2138"/>
      <c r="F55" s="1981">
        <v>217610.45</v>
      </c>
      <c r="G55" s="307"/>
      <c r="H55" s="1347"/>
      <c r="I55" s="2122"/>
      <c r="J55" s="1454"/>
      <c r="K55" s="1103"/>
      <c r="L55" s="1103"/>
    </row>
    <row r="56" spans="1:12" x14ac:dyDescent="0.2">
      <c r="A56" s="2568">
        <v>1000</v>
      </c>
      <c r="B56" s="2135" t="s">
        <v>179</v>
      </c>
      <c r="C56" s="1915" t="s">
        <v>1265</v>
      </c>
      <c r="D56" s="174" t="s">
        <v>1267</v>
      </c>
      <c r="E56" s="2138"/>
      <c r="F56" s="1981">
        <v>1000</v>
      </c>
      <c r="G56" s="307"/>
      <c r="H56" s="1060"/>
      <c r="I56" s="217"/>
      <c r="J56" s="1454"/>
      <c r="K56" s="1103"/>
      <c r="L56" s="1103"/>
    </row>
    <row r="57" spans="1:12" x14ac:dyDescent="0.2">
      <c r="A57" s="2568">
        <v>2039</v>
      </c>
      <c r="B57" s="2135" t="s">
        <v>179</v>
      </c>
      <c r="C57" s="1915" t="s">
        <v>1265</v>
      </c>
      <c r="D57" s="174" t="s">
        <v>1268</v>
      </c>
      <c r="E57" s="2138"/>
      <c r="F57" s="1981">
        <v>2039</v>
      </c>
      <c r="G57" s="307"/>
      <c r="H57" s="1060"/>
      <c r="I57" s="217"/>
      <c r="J57" s="1454"/>
      <c r="K57" s="1103"/>
      <c r="L57" s="1103"/>
    </row>
    <row r="58" spans="1:12" x14ac:dyDescent="0.2">
      <c r="A58" s="2568">
        <v>2000</v>
      </c>
      <c r="B58" s="2135" t="s">
        <v>179</v>
      </c>
      <c r="C58" s="1915" t="s">
        <v>1265</v>
      </c>
      <c r="D58" s="174" t="s">
        <v>1269</v>
      </c>
      <c r="E58" s="2138"/>
      <c r="F58" s="1981">
        <v>2000</v>
      </c>
      <c r="G58" s="307"/>
      <c r="H58" s="1060"/>
      <c r="I58" s="217"/>
      <c r="J58" s="1454"/>
      <c r="K58" s="1103"/>
      <c r="L58" s="1103"/>
    </row>
    <row r="59" spans="1:12" x14ac:dyDescent="0.2">
      <c r="A59" s="2569">
        <f>SUM(A60:A62)</f>
        <v>70803.839999999997</v>
      </c>
      <c r="B59" s="2364" t="s">
        <v>6</v>
      </c>
      <c r="C59" s="2365" t="s">
        <v>1265</v>
      </c>
      <c r="D59" s="176" t="s">
        <v>1408</v>
      </c>
      <c r="E59" s="2367"/>
      <c r="F59" s="2368">
        <f>SUM(F60:F62)</f>
        <v>75390.33</v>
      </c>
      <c r="G59" s="2369"/>
      <c r="H59" s="1060"/>
      <c r="I59" s="2122"/>
      <c r="J59" s="1454"/>
      <c r="K59" s="1103"/>
    </row>
    <row r="60" spans="1:12" x14ac:dyDescent="0.2">
      <c r="A60" s="2443">
        <v>49853.84</v>
      </c>
      <c r="B60" s="2135" t="s">
        <v>179</v>
      </c>
      <c r="C60" s="1915" t="s">
        <v>1265</v>
      </c>
      <c r="D60" s="2362" t="s">
        <v>1409</v>
      </c>
      <c r="E60" s="2138"/>
      <c r="F60" s="1981">
        <v>54215.39</v>
      </c>
      <c r="G60" s="307"/>
      <c r="H60" s="1060"/>
      <c r="I60" s="2136"/>
      <c r="J60" s="2137"/>
      <c r="K60" s="1103"/>
    </row>
    <row r="61" spans="1:12" x14ac:dyDescent="0.2">
      <c r="A61" s="2443">
        <v>17950</v>
      </c>
      <c r="B61" s="2135" t="s">
        <v>179</v>
      </c>
      <c r="C61" s="1915" t="s">
        <v>1265</v>
      </c>
      <c r="D61" s="2362" t="s">
        <v>1410</v>
      </c>
      <c r="E61" s="2138"/>
      <c r="F61" s="1981">
        <v>19674.939999999999</v>
      </c>
      <c r="G61" s="307"/>
      <c r="H61" s="1060"/>
      <c r="I61" s="2136"/>
      <c r="J61" s="2137"/>
      <c r="K61" s="1103"/>
    </row>
    <row r="62" spans="1:12" ht="12" thickBot="1" x14ac:dyDescent="0.25">
      <c r="A62" s="3030">
        <v>3000</v>
      </c>
      <c r="B62" s="1869" t="s">
        <v>179</v>
      </c>
      <c r="C62" s="403" t="s">
        <v>1265</v>
      </c>
      <c r="D62" s="3031" t="s">
        <v>1270</v>
      </c>
      <c r="E62" s="3032"/>
      <c r="F62" s="406">
        <v>1500</v>
      </c>
      <c r="G62" s="3033"/>
      <c r="H62" s="1060"/>
      <c r="I62" s="2136"/>
      <c r="J62" s="2137"/>
      <c r="K62" s="1103"/>
    </row>
    <row r="63" spans="1:12" ht="8.25" customHeight="1" x14ac:dyDescent="0.2">
      <c r="A63" s="2139"/>
      <c r="B63" s="1628"/>
      <c r="C63" s="726"/>
      <c r="D63" s="209"/>
      <c r="E63" s="2139"/>
      <c r="F63" s="2140"/>
      <c r="G63" s="975"/>
      <c r="H63" s="1272"/>
      <c r="I63" s="2136"/>
      <c r="J63" s="2137"/>
      <c r="K63" s="1103"/>
    </row>
    <row r="64" spans="1:12" ht="12" thickBot="1" x14ac:dyDescent="0.25">
      <c r="B64" s="1152"/>
      <c r="C64" s="1152"/>
      <c r="D64" s="1152"/>
      <c r="E64" s="181"/>
      <c r="F64" s="181"/>
      <c r="G64" s="181" t="s">
        <v>110</v>
      </c>
      <c r="H64" s="1153"/>
      <c r="I64" s="1103"/>
      <c r="J64" s="1103"/>
      <c r="K64" s="1821"/>
    </row>
    <row r="65" spans="1:11" ht="11.25" customHeight="1" x14ac:dyDescent="0.2">
      <c r="A65" s="3472" t="s">
        <v>1801</v>
      </c>
      <c r="B65" s="3527" t="s">
        <v>164</v>
      </c>
      <c r="C65" s="3530" t="s">
        <v>1262</v>
      </c>
      <c r="D65" s="3476" t="s">
        <v>1263</v>
      </c>
      <c r="E65" s="3583" t="s">
        <v>1804</v>
      </c>
      <c r="F65" s="3468" t="s">
        <v>1800</v>
      </c>
      <c r="G65" s="3532" t="s">
        <v>167</v>
      </c>
      <c r="H65" s="1060"/>
    </row>
    <row r="66" spans="1:11" ht="17.25" customHeight="1" thickBot="1" x14ac:dyDescent="0.25">
      <c r="A66" s="3473"/>
      <c r="B66" s="3528"/>
      <c r="C66" s="3531"/>
      <c r="D66" s="3477"/>
      <c r="E66" s="3584"/>
      <c r="F66" s="3507"/>
      <c r="G66" s="3533"/>
      <c r="H66" s="1060"/>
    </row>
    <row r="67" spans="1:11" s="1084" customFormat="1" ht="16.5" customHeight="1" thickBot="1" x14ac:dyDescent="0.3">
      <c r="A67" s="2439" t="s">
        <v>247</v>
      </c>
      <c r="B67" s="2450" t="s">
        <v>1</v>
      </c>
      <c r="C67" s="2131" t="s">
        <v>168</v>
      </c>
      <c r="D67" s="2451" t="s">
        <v>1264</v>
      </c>
      <c r="E67" s="2141" t="s">
        <v>247</v>
      </c>
      <c r="F67" s="2141" t="s">
        <v>247</v>
      </c>
      <c r="G67" s="1167" t="s">
        <v>6</v>
      </c>
      <c r="H67" s="1166"/>
      <c r="I67" s="1388"/>
      <c r="J67" s="1388"/>
      <c r="K67" s="1388"/>
    </row>
    <row r="68" spans="1:11" s="1084" customFormat="1" ht="13.5" customHeight="1" x14ac:dyDescent="0.25">
      <c r="A68" s="2440">
        <f>A69+A99+A105+A106+A107+A108+A109</f>
        <v>43860.01</v>
      </c>
      <c r="B68" s="2152" t="s">
        <v>170</v>
      </c>
      <c r="C68" s="1253" t="s">
        <v>6</v>
      </c>
      <c r="D68" s="2452" t="s">
        <v>1271</v>
      </c>
      <c r="E68" s="1855">
        <v>45847</v>
      </c>
      <c r="F68" s="1856">
        <f>F69+F99+F104+F105+F106+F107+F108+F109</f>
        <v>45847</v>
      </c>
      <c r="G68" s="2142"/>
      <c r="H68" s="1166"/>
      <c r="I68" s="2136"/>
      <c r="J68" s="2137"/>
      <c r="K68" s="1388"/>
    </row>
    <row r="69" spans="1:11" s="1084" customFormat="1" x14ac:dyDescent="0.25">
      <c r="A69" s="2441">
        <f>SUM(A70:A98)</f>
        <v>31210.010000000002</v>
      </c>
      <c r="B69" s="2453" t="s">
        <v>179</v>
      </c>
      <c r="C69" s="2143" t="s">
        <v>6</v>
      </c>
      <c r="D69" s="2454" t="s">
        <v>1272</v>
      </c>
      <c r="E69" s="1855"/>
      <c r="F69" s="3034">
        <f>SUM(F70:F98)</f>
        <v>32367</v>
      </c>
      <c r="G69" s="2142"/>
      <c r="H69" s="1166"/>
      <c r="I69" s="2136"/>
      <c r="J69" s="2137"/>
      <c r="K69" s="1388"/>
    </row>
    <row r="70" spans="1:11" s="1084" customFormat="1" x14ac:dyDescent="0.25">
      <c r="A70" s="2178">
        <v>200</v>
      </c>
      <c r="B70" s="1296" t="s">
        <v>179</v>
      </c>
      <c r="C70" s="1240" t="s">
        <v>1265</v>
      </c>
      <c r="D70" s="2455" t="s">
        <v>1244</v>
      </c>
      <c r="E70" s="1853"/>
      <c r="F70" s="1854">
        <v>200</v>
      </c>
      <c r="G70" s="307"/>
      <c r="I70" s="2122"/>
      <c r="J70" s="1454"/>
      <c r="K70" s="1388"/>
    </row>
    <row r="71" spans="1:11" s="1084" customFormat="1" x14ac:dyDescent="0.25">
      <c r="A71" s="2178">
        <v>20</v>
      </c>
      <c r="B71" s="1296" t="s">
        <v>179</v>
      </c>
      <c r="C71" s="1240" t="s">
        <v>1265</v>
      </c>
      <c r="D71" s="2455" t="s">
        <v>1395</v>
      </c>
      <c r="E71" s="1853"/>
      <c r="F71" s="1854">
        <v>20</v>
      </c>
      <c r="G71" s="307"/>
      <c r="H71" s="1166"/>
      <c r="I71" s="2122"/>
      <c r="J71" s="1454"/>
      <c r="K71" s="1388"/>
    </row>
    <row r="72" spans="1:11" s="1084" customFormat="1" x14ac:dyDescent="0.25">
      <c r="A72" s="2178">
        <v>40</v>
      </c>
      <c r="B72" s="1296" t="s">
        <v>179</v>
      </c>
      <c r="C72" s="1240" t="s">
        <v>1265</v>
      </c>
      <c r="D72" s="1254" t="s">
        <v>1396</v>
      </c>
      <c r="E72" s="1853"/>
      <c r="F72" s="1854">
        <v>50</v>
      </c>
      <c r="G72" s="307"/>
      <c r="I72" s="2122"/>
      <c r="J72" s="1454"/>
      <c r="K72" s="1388"/>
    </row>
    <row r="73" spans="1:11" s="1084" customFormat="1" x14ac:dyDescent="0.25">
      <c r="A73" s="2178">
        <v>3000</v>
      </c>
      <c r="B73" s="1296" t="s">
        <v>179</v>
      </c>
      <c r="C73" s="1240" t="s">
        <v>1265</v>
      </c>
      <c r="D73" s="2455" t="s">
        <v>1397</v>
      </c>
      <c r="E73" s="1853"/>
      <c r="F73" s="1854">
        <v>3130</v>
      </c>
      <c r="G73" s="307"/>
      <c r="I73" s="2122"/>
      <c r="J73" s="1454"/>
      <c r="K73" s="1388"/>
    </row>
    <row r="74" spans="1:11" s="1084" customFormat="1" x14ac:dyDescent="0.25">
      <c r="A74" s="2178">
        <v>3572.51</v>
      </c>
      <c r="B74" s="1296" t="s">
        <v>179</v>
      </c>
      <c r="C74" s="1240" t="s">
        <v>1265</v>
      </c>
      <c r="D74" s="2455" t="s">
        <v>1248</v>
      </c>
      <c r="E74" s="1853"/>
      <c r="F74" s="1854">
        <v>3515</v>
      </c>
      <c r="G74" s="307"/>
      <c r="I74" s="2122"/>
      <c r="J74" s="1454"/>
      <c r="K74" s="1388"/>
    </row>
    <row r="75" spans="1:11" s="1084" customFormat="1" x14ac:dyDescent="0.25">
      <c r="A75" s="2181">
        <v>900</v>
      </c>
      <c r="B75" s="1296" t="s">
        <v>179</v>
      </c>
      <c r="C75" s="1240" t="s">
        <v>1265</v>
      </c>
      <c r="D75" s="2455" t="s">
        <v>1398</v>
      </c>
      <c r="E75" s="1860"/>
      <c r="F75" s="1861">
        <v>927</v>
      </c>
      <c r="G75" s="307"/>
      <c r="I75" s="2122"/>
      <c r="J75" s="1454"/>
      <c r="K75" s="1182"/>
    </row>
    <row r="76" spans="1:11" s="1084" customFormat="1" x14ac:dyDescent="0.25">
      <c r="A76" s="2181">
        <v>4500</v>
      </c>
      <c r="B76" s="1296" t="s">
        <v>179</v>
      </c>
      <c r="C76" s="1240" t="s">
        <v>1265</v>
      </c>
      <c r="D76" s="2455" t="s">
        <v>1399</v>
      </c>
      <c r="E76" s="1860"/>
      <c r="F76" s="1861">
        <v>4635</v>
      </c>
      <c r="G76" s="307"/>
      <c r="I76" s="2122"/>
      <c r="J76" s="1454"/>
      <c r="K76" s="1388"/>
    </row>
    <row r="77" spans="1:11" s="1084" customFormat="1" x14ac:dyDescent="0.25">
      <c r="A77" s="2178">
        <v>10</v>
      </c>
      <c r="B77" s="1296" t="s">
        <v>179</v>
      </c>
      <c r="C77" s="1240" t="s">
        <v>1265</v>
      </c>
      <c r="D77" s="1254" t="s">
        <v>1400</v>
      </c>
      <c r="E77" s="1853"/>
      <c r="F77" s="1854">
        <v>10</v>
      </c>
      <c r="G77" s="307"/>
      <c r="I77" s="2122"/>
      <c r="J77" s="1454"/>
      <c r="K77" s="1388"/>
    </row>
    <row r="78" spans="1:11" s="1084" customFormat="1" x14ac:dyDescent="0.25">
      <c r="A78" s="2442">
        <v>5000</v>
      </c>
      <c r="B78" s="2456" t="s">
        <v>179</v>
      </c>
      <c r="C78" s="1471" t="s">
        <v>1265</v>
      </c>
      <c r="D78" s="2457" t="s">
        <v>1401</v>
      </c>
      <c r="E78" s="2144"/>
      <c r="F78" s="2145">
        <v>5150</v>
      </c>
      <c r="G78" s="2108"/>
      <c r="I78" s="2122"/>
      <c r="J78" s="1454"/>
      <c r="K78" s="1388"/>
    </row>
    <row r="79" spans="1:11" s="1084" customFormat="1" x14ac:dyDescent="0.25">
      <c r="A79" s="2181">
        <v>44</v>
      </c>
      <c r="B79" s="1296" t="s">
        <v>179</v>
      </c>
      <c r="C79" s="1240" t="s">
        <v>1265</v>
      </c>
      <c r="D79" s="2455" t="s">
        <v>1249</v>
      </c>
      <c r="E79" s="1860"/>
      <c r="F79" s="1861">
        <v>50</v>
      </c>
      <c r="G79" s="307"/>
      <c r="I79" s="2122"/>
      <c r="J79" s="1454"/>
      <c r="K79" s="1388"/>
    </row>
    <row r="80" spans="1:11" s="1084" customFormat="1" x14ac:dyDescent="0.25">
      <c r="A80" s="2181">
        <v>10</v>
      </c>
      <c r="B80" s="1296" t="s">
        <v>179</v>
      </c>
      <c r="C80" s="1240" t="s">
        <v>1265</v>
      </c>
      <c r="D80" s="2455" t="s">
        <v>1402</v>
      </c>
      <c r="E80" s="1860"/>
      <c r="F80" s="1861">
        <v>10</v>
      </c>
      <c r="G80" s="307"/>
      <c r="I80" s="2122"/>
      <c r="J80" s="1454"/>
      <c r="K80" s="1388"/>
    </row>
    <row r="81" spans="1:11" s="1084" customFormat="1" x14ac:dyDescent="0.25">
      <c r="A81" s="2181">
        <v>1500</v>
      </c>
      <c r="B81" s="1296" t="s">
        <v>179</v>
      </c>
      <c r="C81" s="1240" t="s">
        <v>1265</v>
      </c>
      <c r="D81" s="2455" t="s">
        <v>1403</v>
      </c>
      <c r="E81" s="1860"/>
      <c r="F81" s="1861">
        <v>1500</v>
      </c>
      <c r="G81" s="307"/>
      <c r="I81" s="2122"/>
      <c r="J81" s="1454"/>
      <c r="K81" s="1388"/>
    </row>
    <row r="82" spans="1:11" s="1084" customFormat="1" x14ac:dyDescent="0.25">
      <c r="A82" s="2181">
        <v>1000</v>
      </c>
      <c r="B82" s="1296" t="s">
        <v>179</v>
      </c>
      <c r="C82" s="1240" t="s">
        <v>1265</v>
      </c>
      <c r="D82" s="2455" t="s">
        <v>1404</v>
      </c>
      <c r="E82" s="1860"/>
      <c r="F82" s="1861">
        <v>1300</v>
      </c>
      <c r="G82" s="307"/>
      <c r="I82" s="2122"/>
      <c r="J82" s="1454"/>
      <c r="K82" s="1388"/>
    </row>
    <row r="83" spans="1:11" s="1084" customFormat="1" x14ac:dyDescent="0.25">
      <c r="A83" s="2181">
        <v>1400</v>
      </c>
      <c r="B83" s="1296" t="s">
        <v>179</v>
      </c>
      <c r="C83" s="1240" t="s">
        <v>1265</v>
      </c>
      <c r="D83" s="662" t="s">
        <v>1251</v>
      </c>
      <c r="E83" s="1860"/>
      <c r="F83" s="1861">
        <v>1450</v>
      </c>
      <c r="G83" s="307"/>
      <c r="I83" s="2122"/>
      <c r="J83" s="1454"/>
      <c r="K83" s="1388"/>
    </row>
    <row r="84" spans="1:11" s="1084" customFormat="1" x14ac:dyDescent="0.25">
      <c r="A84" s="2181">
        <v>80</v>
      </c>
      <c r="B84" s="1296" t="s">
        <v>179</v>
      </c>
      <c r="C84" s="1240" t="s">
        <v>1265</v>
      </c>
      <c r="D84" s="2455" t="s">
        <v>1274</v>
      </c>
      <c r="E84" s="1860"/>
      <c r="F84" s="1861">
        <v>80</v>
      </c>
      <c r="G84" s="307"/>
      <c r="I84" s="2122"/>
      <c r="J84" s="1454"/>
      <c r="K84" s="1388"/>
    </row>
    <row r="85" spans="1:11" s="1084" customFormat="1" x14ac:dyDescent="0.25">
      <c r="A85" s="2443">
        <v>100</v>
      </c>
      <c r="B85" s="1296" t="s">
        <v>179</v>
      </c>
      <c r="C85" s="1240" t="s">
        <v>1265</v>
      </c>
      <c r="D85" s="2455" t="s">
        <v>1405</v>
      </c>
      <c r="E85" s="1860"/>
      <c r="F85" s="1861">
        <v>100</v>
      </c>
      <c r="G85" s="307"/>
      <c r="I85" s="2122"/>
      <c r="J85" s="1454"/>
      <c r="K85" s="1388"/>
    </row>
    <row r="86" spans="1:11" s="1084" customFormat="1" x14ac:dyDescent="0.25">
      <c r="A86" s="2443">
        <v>1200</v>
      </c>
      <c r="B86" s="1296" t="s">
        <v>179</v>
      </c>
      <c r="C86" s="1240" t="s">
        <v>1265</v>
      </c>
      <c r="D86" s="2455" t="s">
        <v>1276</v>
      </c>
      <c r="E86" s="1860"/>
      <c r="F86" s="1861">
        <v>1350</v>
      </c>
      <c r="G86" s="307"/>
      <c r="I86" s="2122"/>
      <c r="J86" s="1454"/>
      <c r="K86" s="1388"/>
    </row>
    <row r="87" spans="1:11" s="1084" customFormat="1" ht="22.5" x14ac:dyDescent="0.25">
      <c r="A87" s="2444">
        <v>100</v>
      </c>
      <c r="B87" s="1296" t="s">
        <v>179</v>
      </c>
      <c r="C87" s="1240" t="s">
        <v>1265</v>
      </c>
      <c r="D87" s="1308" t="s">
        <v>1277</v>
      </c>
      <c r="E87" s="1860"/>
      <c r="F87" s="1861">
        <v>100</v>
      </c>
      <c r="G87" s="2146"/>
      <c r="I87" s="2122"/>
      <c r="J87" s="1454"/>
      <c r="K87" s="1388"/>
    </row>
    <row r="88" spans="1:11" s="1084" customFormat="1" x14ac:dyDescent="0.25">
      <c r="A88" s="2443">
        <v>2650</v>
      </c>
      <c r="B88" s="1296" t="s">
        <v>179</v>
      </c>
      <c r="C88" s="1240" t="s">
        <v>1265</v>
      </c>
      <c r="D88" s="2377" t="s">
        <v>1275</v>
      </c>
      <c r="E88" s="1860"/>
      <c r="F88" s="1861">
        <v>2850</v>
      </c>
      <c r="G88" s="2146"/>
      <c r="I88" s="2122"/>
      <c r="J88" s="1454"/>
      <c r="K88" s="1388"/>
    </row>
    <row r="89" spans="1:11" s="1084" customFormat="1" x14ac:dyDescent="0.25">
      <c r="A89" s="2443">
        <v>5200</v>
      </c>
      <c r="B89" s="1296" t="s">
        <v>179</v>
      </c>
      <c r="C89" s="1240" t="s">
        <v>1265</v>
      </c>
      <c r="D89" s="2377" t="s">
        <v>1253</v>
      </c>
      <c r="E89" s="1860"/>
      <c r="F89" s="1861">
        <v>5260</v>
      </c>
      <c r="G89" s="2146"/>
      <c r="I89" s="2122"/>
      <c r="J89" s="1454"/>
      <c r="K89" s="1388"/>
    </row>
    <row r="90" spans="1:11" s="1084" customFormat="1" x14ac:dyDescent="0.25">
      <c r="A90" s="2443">
        <v>170</v>
      </c>
      <c r="B90" s="1296" t="s">
        <v>179</v>
      </c>
      <c r="C90" s="1240" t="s">
        <v>1265</v>
      </c>
      <c r="D90" s="2458" t="s">
        <v>1279</v>
      </c>
      <c r="E90" s="1860"/>
      <c r="F90" s="1861">
        <v>180</v>
      </c>
      <c r="G90" s="2146"/>
      <c r="I90" s="2122"/>
      <c r="J90" s="1454"/>
      <c r="K90" s="1388"/>
    </row>
    <row r="91" spans="1:11" s="1084" customFormat="1" x14ac:dyDescent="0.25">
      <c r="A91" s="2443">
        <v>350</v>
      </c>
      <c r="B91" s="1296" t="s">
        <v>179</v>
      </c>
      <c r="C91" s="1240" t="s">
        <v>1265</v>
      </c>
      <c r="D91" s="2377" t="s">
        <v>1278</v>
      </c>
      <c r="E91" s="1860"/>
      <c r="F91" s="1861">
        <v>350</v>
      </c>
      <c r="G91" s="2146"/>
      <c r="I91" s="2122"/>
      <c r="J91" s="1454"/>
      <c r="K91" s="1388"/>
    </row>
    <row r="92" spans="1:11" s="1084" customFormat="1" x14ac:dyDescent="0.25">
      <c r="A92" s="2443">
        <v>25</v>
      </c>
      <c r="B92" s="1296" t="s">
        <v>179</v>
      </c>
      <c r="C92" s="1240" t="s">
        <v>1265</v>
      </c>
      <c r="D92" s="2377" t="s">
        <v>1255</v>
      </c>
      <c r="E92" s="1860"/>
      <c r="F92" s="1861">
        <v>25</v>
      </c>
      <c r="G92" s="2146"/>
      <c r="I92" s="2122"/>
      <c r="J92" s="1454"/>
      <c r="K92" s="1388"/>
    </row>
    <row r="93" spans="1:11" s="1084" customFormat="1" x14ac:dyDescent="0.25">
      <c r="A93" s="2181">
        <v>20</v>
      </c>
      <c r="B93" s="1296" t="s">
        <v>179</v>
      </c>
      <c r="C93" s="1240" t="s">
        <v>1265</v>
      </c>
      <c r="D93" s="2377" t="s">
        <v>1391</v>
      </c>
      <c r="E93" s="1860"/>
      <c r="F93" s="1861">
        <v>20</v>
      </c>
      <c r="G93" s="2146"/>
      <c r="I93" s="2122"/>
      <c r="J93" s="1454"/>
      <c r="K93" s="1388"/>
    </row>
    <row r="94" spans="1:11" s="1084" customFormat="1" x14ac:dyDescent="0.25">
      <c r="A94" s="2181">
        <v>20</v>
      </c>
      <c r="B94" s="1296" t="s">
        <v>179</v>
      </c>
      <c r="C94" s="1240" t="s">
        <v>1265</v>
      </c>
      <c r="D94" s="2377" t="s">
        <v>1392</v>
      </c>
      <c r="E94" s="1860"/>
      <c r="F94" s="1861">
        <v>20</v>
      </c>
      <c r="G94" s="2146"/>
      <c r="I94" s="2122"/>
      <c r="J94" s="1454"/>
      <c r="K94" s="1388"/>
    </row>
    <row r="95" spans="1:11" s="1084" customFormat="1" x14ac:dyDescent="0.25">
      <c r="A95" s="2181">
        <v>8</v>
      </c>
      <c r="B95" s="1296" t="s">
        <v>179</v>
      </c>
      <c r="C95" s="1240" t="s">
        <v>1265</v>
      </c>
      <c r="D95" s="2377" t="s">
        <v>1393</v>
      </c>
      <c r="E95" s="1860"/>
      <c r="F95" s="1861">
        <v>8</v>
      </c>
      <c r="G95" s="2146"/>
      <c r="I95" s="2122"/>
      <c r="J95" s="1454"/>
      <c r="K95" s="1388"/>
    </row>
    <row r="96" spans="1:11" s="1084" customFormat="1" x14ac:dyDescent="0.25">
      <c r="A96" s="2181">
        <v>10</v>
      </c>
      <c r="B96" s="1296" t="s">
        <v>179</v>
      </c>
      <c r="C96" s="1240" t="s">
        <v>1265</v>
      </c>
      <c r="D96" s="2459" t="s">
        <v>1257</v>
      </c>
      <c r="E96" s="1860"/>
      <c r="F96" s="1861">
        <v>10</v>
      </c>
      <c r="G96" s="2146"/>
      <c r="I96" s="2122"/>
      <c r="J96" s="1454"/>
      <c r="K96" s="1388"/>
    </row>
    <row r="97" spans="1:11" s="1084" customFormat="1" x14ac:dyDescent="0.25">
      <c r="A97" s="2181">
        <v>35</v>
      </c>
      <c r="B97" s="1296" t="s">
        <v>179</v>
      </c>
      <c r="C97" s="1240" t="s">
        <v>1265</v>
      </c>
      <c r="D97" s="2459" t="s">
        <v>1394</v>
      </c>
      <c r="E97" s="1860"/>
      <c r="F97" s="1861">
        <v>35</v>
      </c>
      <c r="G97" s="2146"/>
      <c r="I97" s="2122"/>
      <c r="J97" s="1454"/>
      <c r="K97" s="1388"/>
    </row>
    <row r="98" spans="1:11" s="1084" customFormat="1" x14ac:dyDescent="0.25">
      <c r="A98" s="2181">
        <v>45.5</v>
      </c>
      <c r="B98" s="1296" t="s">
        <v>179</v>
      </c>
      <c r="C98" s="1240" t="s">
        <v>1265</v>
      </c>
      <c r="D98" s="2459" t="s">
        <v>1251</v>
      </c>
      <c r="E98" s="1860"/>
      <c r="F98" s="1861">
        <v>32</v>
      </c>
      <c r="G98" s="2146"/>
      <c r="I98" s="2122"/>
      <c r="J98" s="1454"/>
      <c r="K98" s="1388"/>
    </row>
    <row r="99" spans="1:11" s="1084" customFormat="1" x14ac:dyDescent="0.25">
      <c r="A99" s="2447">
        <f>SUM(A100:A103)</f>
        <v>800</v>
      </c>
      <c r="B99" s="2147" t="s">
        <v>179</v>
      </c>
      <c r="C99" s="2148" t="s">
        <v>1280</v>
      </c>
      <c r="D99" s="2460" t="s">
        <v>1281</v>
      </c>
      <c r="E99" s="1710"/>
      <c r="F99" s="2150">
        <f>SUM(F100:F103)</f>
        <v>900</v>
      </c>
      <c r="G99" s="2151"/>
      <c r="I99" s="2122"/>
      <c r="J99" s="1454"/>
      <c r="K99" s="1388"/>
    </row>
    <row r="100" spans="1:11" s="1084" customFormat="1" x14ac:dyDescent="0.25">
      <c r="A100" s="2445">
        <v>50</v>
      </c>
      <c r="B100" s="1296" t="s">
        <v>179</v>
      </c>
      <c r="C100" s="1240" t="s">
        <v>1280</v>
      </c>
      <c r="D100" s="2377" t="s">
        <v>1397</v>
      </c>
      <c r="E100" s="1853"/>
      <c r="F100" s="1854">
        <v>50</v>
      </c>
      <c r="G100" s="307"/>
      <c r="I100" s="2122"/>
      <c r="J100" s="1454"/>
      <c r="K100" s="1388"/>
    </row>
    <row r="101" spans="1:11" s="1084" customFormat="1" x14ac:dyDescent="0.25">
      <c r="A101" s="2445">
        <v>80</v>
      </c>
      <c r="B101" s="1296" t="s">
        <v>179</v>
      </c>
      <c r="C101" s="1240" t="s">
        <v>1280</v>
      </c>
      <c r="D101" s="2377" t="s">
        <v>1248</v>
      </c>
      <c r="E101" s="1860"/>
      <c r="F101" s="1861">
        <v>80</v>
      </c>
      <c r="G101" s="307"/>
      <c r="I101" s="2122"/>
      <c r="J101" s="1454"/>
      <c r="K101" s="1388"/>
    </row>
    <row r="102" spans="1:11" s="1084" customFormat="1" x14ac:dyDescent="0.25">
      <c r="A102" s="2443">
        <v>550</v>
      </c>
      <c r="B102" s="1296" t="s">
        <v>179</v>
      </c>
      <c r="C102" s="1240" t="s">
        <v>1280</v>
      </c>
      <c r="D102" s="2377" t="s">
        <v>1275</v>
      </c>
      <c r="E102" s="1860"/>
      <c r="F102" s="1861">
        <v>650</v>
      </c>
      <c r="G102" s="307"/>
      <c r="I102" s="2122"/>
      <c r="J102" s="1454"/>
      <c r="K102" s="1388"/>
    </row>
    <row r="103" spans="1:11" s="1084" customFormat="1" x14ac:dyDescent="0.25">
      <c r="A103" s="2443">
        <v>120</v>
      </c>
      <c r="B103" s="1296" t="s">
        <v>179</v>
      </c>
      <c r="C103" s="1240" t="s">
        <v>1280</v>
      </c>
      <c r="D103" s="2377" t="s">
        <v>1253</v>
      </c>
      <c r="E103" s="2371"/>
      <c r="F103" s="1861">
        <v>120</v>
      </c>
      <c r="G103" s="307"/>
      <c r="I103" s="2122"/>
      <c r="J103" s="1454"/>
      <c r="K103" s="1388"/>
    </row>
    <row r="104" spans="1:11" s="1084" customFormat="1" x14ac:dyDescent="0.25">
      <c r="A104" s="2446">
        <v>0</v>
      </c>
      <c r="B104" s="2147" t="s">
        <v>179</v>
      </c>
      <c r="C104" s="2148" t="s">
        <v>2345</v>
      </c>
      <c r="D104" s="2460" t="s">
        <v>2346</v>
      </c>
      <c r="E104" s="2371"/>
      <c r="F104" s="2363">
        <v>367</v>
      </c>
      <c r="G104" s="2372"/>
      <c r="I104" s="2122"/>
      <c r="J104" s="1454"/>
      <c r="K104" s="1388"/>
    </row>
    <row r="105" spans="1:11" s="1084" customFormat="1" x14ac:dyDescent="0.25">
      <c r="A105" s="2446">
        <v>1500</v>
      </c>
      <c r="B105" s="2147" t="s">
        <v>179</v>
      </c>
      <c r="C105" s="2148" t="s">
        <v>1282</v>
      </c>
      <c r="D105" s="2460" t="s">
        <v>1283</v>
      </c>
      <c r="E105" s="2371"/>
      <c r="F105" s="2363">
        <v>1500</v>
      </c>
      <c r="G105" s="2372"/>
      <c r="I105" s="2122"/>
      <c r="J105" s="1454"/>
      <c r="K105" s="1388"/>
    </row>
    <row r="106" spans="1:11" s="1084" customFormat="1" x14ac:dyDescent="0.25">
      <c r="A106" s="2447">
        <v>800</v>
      </c>
      <c r="B106" s="2147" t="s">
        <v>179</v>
      </c>
      <c r="C106" s="2148" t="s">
        <v>1284</v>
      </c>
      <c r="D106" s="2460" t="s">
        <v>1285</v>
      </c>
      <c r="E106" s="2371"/>
      <c r="F106" s="2363">
        <v>800</v>
      </c>
      <c r="G106" s="2372"/>
      <c r="I106" s="2122"/>
      <c r="J106" s="1454"/>
      <c r="K106" s="1388"/>
    </row>
    <row r="107" spans="1:11" s="1084" customFormat="1" x14ac:dyDescent="0.25">
      <c r="A107" s="2447">
        <v>2250</v>
      </c>
      <c r="B107" s="2147" t="s">
        <v>179</v>
      </c>
      <c r="C107" s="2148" t="s">
        <v>1286</v>
      </c>
      <c r="D107" s="2460" t="s">
        <v>1287</v>
      </c>
      <c r="E107" s="2149"/>
      <c r="F107" s="2150">
        <v>2343</v>
      </c>
      <c r="G107" s="2372"/>
      <c r="I107" s="2122"/>
      <c r="J107" s="1454"/>
      <c r="K107" s="1388"/>
    </row>
    <row r="108" spans="1:11" s="1084" customFormat="1" x14ac:dyDescent="0.25">
      <c r="A108" s="2447">
        <v>4400</v>
      </c>
      <c r="B108" s="2147" t="s">
        <v>179</v>
      </c>
      <c r="C108" s="2148" t="s">
        <v>1288</v>
      </c>
      <c r="D108" s="2460" t="s">
        <v>1260</v>
      </c>
      <c r="E108" s="2149"/>
      <c r="F108" s="2150">
        <v>4500</v>
      </c>
      <c r="G108" s="2372"/>
      <c r="I108" s="2122"/>
      <c r="J108" s="1454"/>
      <c r="K108" s="1388"/>
    </row>
    <row r="109" spans="1:11" s="1084" customFormat="1" x14ac:dyDescent="0.25">
      <c r="A109" s="2440">
        <v>2900</v>
      </c>
      <c r="B109" s="2152" t="s">
        <v>6</v>
      </c>
      <c r="C109" s="1253" t="s">
        <v>6</v>
      </c>
      <c r="D109" s="2452" t="s">
        <v>1289</v>
      </c>
      <c r="E109" s="2374"/>
      <c r="F109" s="2375">
        <f>SUM(F110:F113)</f>
        <v>3070</v>
      </c>
      <c r="G109" s="2142"/>
      <c r="I109" s="2122"/>
      <c r="J109" s="1454"/>
      <c r="K109" s="1388"/>
    </row>
    <row r="110" spans="1:11" s="1084" customFormat="1" x14ac:dyDescent="0.25">
      <c r="A110" s="2448"/>
      <c r="B110" s="2153" t="s">
        <v>179</v>
      </c>
      <c r="C110" s="2154" t="s">
        <v>1290</v>
      </c>
      <c r="D110" s="2461" t="s">
        <v>1246</v>
      </c>
      <c r="E110" s="2155"/>
      <c r="F110" s="2156">
        <v>500</v>
      </c>
      <c r="G110" s="2157"/>
    </row>
    <row r="111" spans="1:11" s="1084" customFormat="1" x14ac:dyDescent="0.25">
      <c r="A111" s="2448"/>
      <c r="B111" s="2473" t="s">
        <v>179</v>
      </c>
      <c r="C111" s="2154" t="s">
        <v>1290</v>
      </c>
      <c r="D111" s="2462" t="s">
        <v>1273</v>
      </c>
      <c r="E111" s="2149"/>
      <c r="F111" s="2156">
        <v>500</v>
      </c>
      <c r="G111" s="2157"/>
    </row>
    <row r="112" spans="1:11" s="1084" customFormat="1" x14ac:dyDescent="0.25">
      <c r="A112" s="2448"/>
      <c r="B112" s="2153" t="s">
        <v>179</v>
      </c>
      <c r="C112" s="2158" t="s">
        <v>1290</v>
      </c>
      <c r="D112" s="2462" t="s">
        <v>1276</v>
      </c>
      <c r="E112" s="2155"/>
      <c r="F112" s="2156">
        <v>1800</v>
      </c>
      <c r="G112" s="2157"/>
    </row>
    <row r="113" spans="1:10" s="1084" customFormat="1" ht="12" thickBot="1" x14ac:dyDescent="0.3">
      <c r="A113" s="2159"/>
      <c r="B113" s="2160" t="s">
        <v>179</v>
      </c>
      <c r="C113" s="2161" t="s">
        <v>1290</v>
      </c>
      <c r="D113" s="2449" t="s">
        <v>1279</v>
      </c>
      <c r="E113" s="2162"/>
      <c r="F113" s="3035">
        <v>270</v>
      </c>
      <c r="G113" s="2163"/>
    </row>
    <row r="114" spans="1:10" s="1084" customFormat="1" x14ac:dyDescent="0.25">
      <c r="B114" s="1164"/>
      <c r="H114" s="1164"/>
    </row>
    <row r="115" spans="1:10" s="1084" customFormat="1" x14ac:dyDescent="0.25">
      <c r="B115" s="1164"/>
      <c r="H115" s="1164"/>
    </row>
    <row r="116" spans="1:10" ht="18.75" customHeight="1" x14ac:dyDescent="0.2">
      <c r="B116" s="201" t="s">
        <v>1291</v>
      </c>
      <c r="C116" s="201"/>
      <c r="D116" s="201"/>
      <c r="E116" s="201"/>
      <c r="F116" s="201"/>
      <c r="G116" s="201"/>
      <c r="H116" s="1661"/>
    </row>
    <row r="117" spans="1:10" ht="12" thickBot="1" x14ac:dyDescent="0.25">
      <c r="B117" s="1152"/>
      <c r="C117" s="1152"/>
      <c r="D117" s="1152"/>
      <c r="E117" s="288"/>
      <c r="F117" s="288"/>
      <c r="G117" s="182" t="s">
        <v>110</v>
      </c>
      <c r="H117" s="1233"/>
    </row>
    <row r="118" spans="1:10" ht="11.25" customHeight="1" x14ac:dyDescent="0.2">
      <c r="A118" s="3472" t="s">
        <v>1801</v>
      </c>
      <c r="B118" s="3527" t="s">
        <v>164</v>
      </c>
      <c r="C118" s="3530" t="s">
        <v>1292</v>
      </c>
      <c r="D118" s="3466" t="s">
        <v>200</v>
      </c>
      <c r="E118" s="3583" t="s">
        <v>1804</v>
      </c>
      <c r="F118" s="3468" t="s">
        <v>1800</v>
      </c>
      <c r="G118" s="3532" t="s">
        <v>167</v>
      </c>
      <c r="H118" s="1060"/>
    </row>
    <row r="119" spans="1:10" ht="18.75" customHeight="1" thickBot="1" x14ac:dyDescent="0.25">
      <c r="A119" s="3608"/>
      <c r="B119" s="3528"/>
      <c r="C119" s="3531"/>
      <c r="D119" s="3467"/>
      <c r="E119" s="3584"/>
      <c r="F119" s="3507"/>
      <c r="G119" s="3533"/>
      <c r="H119" s="1060"/>
    </row>
    <row r="120" spans="1:10" ht="15" customHeight="1" thickBot="1" x14ac:dyDescent="0.25">
      <c r="A120" s="1086">
        <f>A121+A150</f>
        <v>12400</v>
      </c>
      <c r="B120" s="2463" t="s">
        <v>2</v>
      </c>
      <c r="C120" s="2464" t="s">
        <v>168</v>
      </c>
      <c r="D120" s="1088" t="s">
        <v>169</v>
      </c>
      <c r="E120" s="1086">
        <f>E121</f>
        <v>12215</v>
      </c>
      <c r="F120" s="1086">
        <f>F121</f>
        <v>12215</v>
      </c>
      <c r="G120" s="2404" t="s">
        <v>6</v>
      </c>
      <c r="H120" s="1060"/>
      <c r="I120" s="1575"/>
      <c r="J120" s="1576"/>
    </row>
    <row r="121" spans="1:10" s="1084" customFormat="1" ht="12" customHeight="1" x14ac:dyDescent="0.25">
      <c r="A121" s="1848">
        <f>A122+A139</f>
        <v>12400</v>
      </c>
      <c r="B121" s="990" t="s">
        <v>170</v>
      </c>
      <c r="C121" s="1235" t="s">
        <v>6</v>
      </c>
      <c r="D121" s="2133" t="s">
        <v>1293</v>
      </c>
      <c r="E121" s="1849">
        <f>E122+E139</f>
        <v>12215</v>
      </c>
      <c r="F121" s="1850">
        <f>F122+F139</f>
        <v>12215</v>
      </c>
      <c r="G121" s="2164"/>
      <c r="I121" s="1576"/>
      <c r="J121" s="1575"/>
    </row>
    <row r="122" spans="1:10" s="1084" customFormat="1" x14ac:dyDescent="0.2">
      <c r="A122" s="2383">
        <f>SUM(A123:A134)</f>
        <v>3805</v>
      </c>
      <c r="B122" s="2165" t="s">
        <v>179</v>
      </c>
      <c r="C122" s="2166" t="s">
        <v>1294</v>
      </c>
      <c r="D122" s="2392" t="s">
        <v>1411</v>
      </c>
      <c r="E122" s="2167">
        <v>3595</v>
      </c>
      <c r="F122" s="2398">
        <f>SUM(F123:F134)</f>
        <v>3595</v>
      </c>
      <c r="G122" s="2168"/>
      <c r="I122" s="1575"/>
      <c r="J122" s="1575"/>
    </row>
    <row r="123" spans="1:10" s="1084" customFormat="1" x14ac:dyDescent="0.2">
      <c r="A123" s="2384">
        <v>3</v>
      </c>
      <c r="B123" s="2169" t="s">
        <v>179</v>
      </c>
      <c r="C123" s="1240" t="s">
        <v>1294</v>
      </c>
      <c r="D123" s="2393" t="s">
        <v>1395</v>
      </c>
      <c r="E123" s="2396"/>
      <c r="F123" s="3036">
        <v>5</v>
      </c>
      <c r="G123" s="1505"/>
      <c r="I123" s="1575"/>
      <c r="J123" s="1575"/>
    </row>
    <row r="124" spans="1:10" s="1084" customFormat="1" x14ac:dyDescent="0.2">
      <c r="A124" s="2384">
        <v>145</v>
      </c>
      <c r="B124" s="2169" t="s">
        <v>179</v>
      </c>
      <c r="C124" s="1240" t="s">
        <v>1294</v>
      </c>
      <c r="D124" s="2393" t="s">
        <v>1397</v>
      </c>
      <c r="E124" s="2396">
        <v>100</v>
      </c>
      <c r="F124" s="3036">
        <v>100</v>
      </c>
      <c r="G124" s="1505"/>
      <c r="I124" s="1575"/>
      <c r="J124" s="1575"/>
    </row>
    <row r="125" spans="1:10" s="1084" customFormat="1" x14ac:dyDescent="0.2">
      <c r="A125" s="2384">
        <v>480</v>
      </c>
      <c r="B125" s="835" t="s">
        <v>179</v>
      </c>
      <c r="C125" s="1240" t="s">
        <v>1294</v>
      </c>
      <c r="D125" s="2393" t="s">
        <v>1248</v>
      </c>
      <c r="E125" s="2396">
        <v>300</v>
      </c>
      <c r="F125" s="3036">
        <v>300</v>
      </c>
      <c r="G125" s="2172"/>
      <c r="I125" s="1575"/>
      <c r="J125" s="1576"/>
    </row>
    <row r="126" spans="1:10" s="1084" customFormat="1" x14ac:dyDescent="0.2">
      <c r="A126" s="2384">
        <v>300</v>
      </c>
      <c r="B126" s="835" t="s">
        <v>179</v>
      </c>
      <c r="C126" s="1240" t="s">
        <v>1294</v>
      </c>
      <c r="D126" s="2393" t="s">
        <v>1412</v>
      </c>
      <c r="E126" s="2396">
        <v>300</v>
      </c>
      <c r="F126" s="3036">
        <v>300</v>
      </c>
      <c r="G126" s="2172"/>
      <c r="I126" s="1575"/>
      <c r="J126" s="1576"/>
    </row>
    <row r="127" spans="1:10" s="1084" customFormat="1" x14ac:dyDescent="0.2">
      <c r="A127" s="2384">
        <v>900</v>
      </c>
      <c r="B127" s="835" t="s">
        <v>179</v>
      </c>
      <c r="C127" s="1240" t="s">
        <v>1294</v>
      </c>
      <c r="D127" s="2393" t="s">
        <v>1399</v>
      </c>
      <c r="E127" s="2396">
        <v>900</v>
      </c>
      <c r="F127" s="3036">
        <v>900</v>
      </c>
      <c r="G127" s="2172"/>
      <c r="I127" s="1575"/>
      <c r="J127" s="1576"/>
    </row>
    <row r="128" spans="1:10" s="1084" customFormat="1" x14ac:dyDescent="0.2">
      <c r="A128" s="2384">
        <v>600</v>
      </c>
      <c r="B128" s="835" t="s">
        <v>179</v>
      </c>
      <c r="C128" s="1240" t="s">
        <v>1294</v>
      </c>
      <c r="D128" s="2393" t="s">
        <v>1401</v>
      </c>
      <c r="E128" s="2396">
        <v>600</v>
      </c>
      <c r="F128" s="3036">
        <v>600</v>
      </c>
      <c r="G128" s="2172"/>
      <c r="I128" s="1575"/>
      <c r="J128" s="1575"/>
    </row>
    <row r="129" spans="1:10" x14ac:dyDescent="0.2">
      <c r="A129" s="2384">
        <v>50</v>
      </c>
      <c r="B129" s="1296" t="s">
        <v>179</v>
      </c>
      <c r="C129" s="1240" t="s">
        <v>1294</v>
      </c>
      <c r="D129" s="2393" t="s">
        <v>1404</v>
      </c>
      <c r="E129" s="2396">
        <v>60</v>
      </c>
      <c r="F129" s="3036">
        <v>60</v>
      </c>
      <c r="G129" s="361"/>
      <c r="H129" s="1060"/>
    </row>
    <row r="130" spans="1:10" x14ac:dyDescent="0.2">
      <c r="A130" s="2385">
        <v>5</v>
      </c>
      <c r="B130" s="835" t="s">
        <v>179</v>
      </c>
      <c r="C130" s="1240" t="s">
        <v>1294</v>
      </c>
      <c r="D130" s="2394" t="s">
        <v>1274</v>
      </c>
      <c r="E130" s="2397"/>
      <c r="F130" s="3036">
        <v>5</v>
      </c>
      <c r="G130" s="361"/>
      <c r="H130" s="1060"/>
    </row>
    <row r="131" spans="1:10" s="1084" customFormat="1" ht="22.5" x14ac:dyDescent="0.2">
      <c r="A131" s="2385">
        <v>5</v>
      </c>
      <c r="B131" s="835" t="s">
        <v>179</v>
      </c>
      <c r="C131" s="1240" t="s">
        <v>1294</v>
      </c>
      <c r="D131" s="2394" t="s">
        <v>1277</v>
      </c>
      <c r="E131" s="2397"/>
      <c r="F131" s="3036">
        <v>5</v>
      </c>
      <c r="G131" s="2172"/>
      <c r="I131" s="1575"/>
      <c r="J131" s="1575"/>
    </row>
    <row r="132" spans="1:10" s="1084" customFormat="1" x14ac:dyDescent="0.2">
      <c r="A132" s="2384">
        <v>1000</v>
      </c>
      <c r="B132" s="835" t="s">
        <v>179</v>
      </c>
      <c r="C132" s="1240" t="s">
        <v>1294</v>
      </c>
      <c r="D132" s="2393" t="s">
        <v>1275</v>
      </c>
      <c r="E132" s="2396">
        <f>800+200</f>
        <v>1000</v>
      </c>
      <c r="F132" s="3036">
        <v>1000</v>
      </c>
      <c r="G132" s="2172"/>
      <c r="I132" s="1576"/>
      <c r="J132" s="1575"/>
    </row>
    <row r="133" spans="1:10" s="1084" customFormat="1" x14ac:dyDescent="0.2">
      <c r="A133" s="2384">
        <v>307</v>
      </c>
      <c r="B133" s="835" t="s">
        <v>179</v>
      </c>
      <c r="C133" s="1240" t="s">
        <v>1294</v>
      </c>
      <c r="D133" s="2393" t="s">
        <v>1253</v>
      </c>
      <c r="E133" s="2396">
        <f>60+250</f>
        <v>310</v>
      </c>
      <c r="F133" s="3036">
        <v>310</v>
      </c>
      <c r="G133" s="2376"/>
      <c r="I133" s="1575"/>
      <c r="J133" s="1575"/>
    </row>
    <row r="134" spans="1:10" s="1084" customFormat="1" ht="12" thickBot="1" x14ac:dyDescent="0.25">
      <c r="A134" s="2474">
        <v>10</v>
      </c>
      <c r="B134" s="1287" t="s">
        <v>179</v>
      </c>
      <c r="C134" s="1288" t="s">
        <v>1294</v>
      </c>
      <c r="D134" s="2475" t="s">
        <v>1251</v>
      </c>
      <c r="E134" s="2476">
        <v>10</v>
      </c>
      <c r="F134" s="406">
        <v>10</v>
      </c>
      <c r="G134" s="2400"/>
      <c r="I134" s="1575"/>
      <c r="J134" s="1575"/>
    </row>
    <row r="135" spans="1:10" ht="12" thickBot="1" x14ac:dyDescent="0.25">
      <c r="B135" s="1152"/>
      <c r="C135" s="1152"/>
      <c r="D135" s="1152"/>
      <c r="E135" s="288"/>
      <c r="F135" s="288"/>
      <c r="G135" s="182" t="s">
        <v>110</v>
      </c>
      <c r="H135" s="1233"/>
    </row>
    <row r="136" spans="1:10" ht="11.25" customHeight="1" x14ac:dyDescent="0.2">
      <c r="A136" s="3472" t="s">
        <v>1801</v>
      </c>
      <c r="B136" s="3527" t="s">
        <v>164</v>
      </c>
      <c r="C136" s="3530" t="s">
        <v>1292</v>
      </c>
      <c r="D136" s="3466" t="s">
        <v>200</v>
      </c>
      <c r="E136" s="3583" t="s">
        <v>1804</v>
      </c>
      <c r="F136" s="3468" t="s">
        <v>1800</v>
      </c>
      <c r="G136" s="3532" t="s">
        <v>167</v>
      </c>
      <c r="H136" s="1060"/>
    </row>
    <row r="137" spans="1:10" ht="18.75" customHeight="1" thickBot="1" x14ac:dyDescent="0.25">
      <c r="A137" s="3608"/>
      <c r="B137" s="3528"/>
      <c r="C137" s="3531"/>
      <c r="D137" s="3467"/>
      <c r="E137" s="3584"/>
      <c r="F137" s="3507"/>
      <c r="G137" s="3533"/>
      <c r="H137" s="1060"/>
    </row>
    <row r="138" spans="1:10" ht="15" customHeight="1" thickBot="1" x14ac:dyDescent="0.25">
      <c r="A138" s="2465" t="s">
        <v>647</v>
      </c>
      <c r="B138" s="2463" t="s">
        <v>2</v>
      </c>
      <c r="C138" s="2464" t="s">
        <v>168</v>
      </c>
      <c r="D138" s="1088" t="s">
        <v>169</v>
      </c>
      <c r="E138" s="2465" t="s">
        <v>247</v>
      </c>
      <c r="F138" s="2465" t="s">
        <v>247</v>
      </c>
      <c r="G138" s="2404" t="s">
        <v>6</v>
      </c>
      <c r="H138" s="1060"/>
      <c r="I138" s="1575"/>
      <c r="J138" s="1576"/>
    </row>
    <row r="139" spans="1:10" x14ac:dyDescent="0.2">
      <c r="A139" s="2383">
        <f>SUM(A140:A149)</f>
        <v>8595</v>
      </c>
      <c r="B139" s="2165" t="s">
        <v>179</v>
      </c>
      <c r="C139" s="2166" t="s">
        <v>1295</v>
      </c>
      <c r="D139" s="2392" t="s">
        <v>1413</v>
      </c>
      <c r="E139" s="2167">
        <v>8620</v>
      </c>
      <c r="F139" s="2398">
        <f>SUM(F140:F149)</f>
        <v>8620</v>
      </c>
      <c r="G139" s="2168"/>
      <c r="I139" s="1575"/>
      <c r="J139" s="1576"/>
    </row>
    <row r="140" spans="1:10" x14ac:dyDescent="0.2">
      <c r="A140" s="2384">
        <v>3</v>
      </c>
      <c r="B140" s="2169" t="s">
        <v>179</v>
      </c>
      <c r="C140" s="1240" t="s">
        <v>1295</v>
      </c>
      <c r="D140" s="2393" t="s">
        <v>1395</v>
      </c>
      <c r="E140" s="2170"/>
      <c r="F140" s="3036">
        <v>5</v>
      </c>
      <c r="G140" s="1505"/>
      <c r="I140" s="1575"/>
      <c r="J140" s="1576"/>
    </row>
    <row r="141" spans="1:10" x14ac:dyDescent="0.2">
      <c r="A141" s="2386">
        <v>250</v>
      </c>
      <c r="B141" s="2169" t="s">
        <v>179</v>
      </c>
      <c r="C141" s="1240" t="s">
        <v>1295</v>
      </c>
      <c r="D141" s="2393" t="s">
        <v>1397</v>
      </c>
      <c r="E141" s="2170">
        <v>250</v>
      </c>
      <c r="F141" s="3036">
        <v>250</v>
      </c>
      <c r="G141" s="1505"/>
      <c r="I141" s="1575"/>
      <c r="J141" s="1576"/>
    </row>
    <row r="142" spans="1:10" x14ac:dyDescent="0.2">
      <c r="A142" s="2384">
        <v>250</v>
      </c>
      <c r="B142" s="835" t="s">
        <v>179</v>
      </c>
      <c r="C142" s="1240" t="s">
        <v>1295</v>
      </c>
      <c r="D142" s="2393" t="s">
        <v>1248</v>
      </c>
      <c r="E142" s="944">
        <v>250</v>
      </c>
      <c r="F142" s="3036">
        <v>250</v>
      </c>
      <c r="G142" s="2172"/>
      <c r="I142" s="1575"/>
      <c r="J142" s="1576"/>
    </row>
    <row r="143" spans="1:10" x14ac:dyDescent="0.2">
      <c r="A143" s="2384">
        <v>1600</v>
      </c>
      <c r="B143" s="835" t="s">
        <v>179</v>
      </c>
      <c r="C143" s="1240" t="s">
        <v>1295</v>
      </c>
      <c r="D143" s="2393" t="s">
        <v>1412</v>
      </c>
      <c r="E143" s="944">
        <v>1600</v>
      </c>
      <c r="F143" s="3036">
        <v>1600</v>
      </c>
      <c r="G143" s="2172"/>
      <c r="I143" s="1575"/>
      <c r="J143" s="1576"/>
    </row>
    <row r="144" spans="1:10" x14ac:dyDescent="0.2">
      <c r="A144" s="2384">
        <v>2000</v>
      </c>
      <c r="B144" s="835" t="s">
        <v>179</v>
      </c>
      <c r="C144" s="1240" t="s">
        <v>1295</v>
      </c>
      <c r="D144" s="2393" t="s">
        <v>1399</v>
      </c>
      <c r="E144" s="944">
        <v>2000</v>
      </c>
      <c r="F144" s="3036">
        <v>2000</v>
      </c>
      <c r="G144" s="2172"/>
      <c r="I144" s="1575"/>
      <c r="J144" s="1576"/>
    </row>
    <row r="145" spans="1:11" x14ac:dyDescent="0.2">
      <c r="A145" s="2384">
        <v>2900</v>
      </c>
      <c r="B145" s="835" t="s">
        <v>179</v>
      </c>
      <c r="C145" s="1240" t="s">
        <v>1295</v>
      </c>
      <c r="D145" s="2393" t="s">
        <v>1401</v>
      </c>
      <c r="E145" s="944">
        <v>2900</v>
      </c>
      <c r="F145" s="3036">
        <v>2900</v>
      </c>
      <c r="G145" s="2172"/>
      <c r="I145" s="1575"/>
      <c r="J145" s="1576"/>
    </row>
    <row r="146" spans="1:11" x14ac:dyDescent="0.2">
      <c r="A146" s="2384">
        <v>15</v>
      </c>
      <c r="B146" s="835" t="s">
        <v>179</v>
      </c>
      <c r="C146" s="1240" t="s">
        <v>1295</v>
      </c>
      <c r="D146" s="2393" t="s">
        <v>1404</v>
      </c>
      <c r="E146" s="944">
        <v>20</v>
      </c>
      <c r="F146" s="3036">
        <v>20</v>
      </c>
      <c r="G146" s="2172"/>
      <c r="I146" s="1576"/>
      <c r="J146" s="1576"/>
    </row>
    <row r="147" spans="1:11" x14ac:dyDescent="0.2">
      <c r="A147" s="2384">
        <v>5</v>
      </c>
      <c r="B147" s="835" t="s">
        <v>179</v>
      </c>
      <c r="C147" s="1240" t="s">
        <v>1295</v>
      </c>
      <c r="D147" s="2393" t="s">
        <v>1274</v>
      </c>
      <c r="E147" s="944"/>
      <c r="F147" s="3036">
        <v>5</v>
      </c>
      <c r="G147" s="2172"/>
      <c r="I147" s="1575"/>
      <c r="J147" s="1576"/>
    </row>
    <row r="148" spans="1:11" ht="11.25" customHeight="1" x14ac:dyDescent="0.2">
      <c r="A148" s="2384">
        <v>1000</v>
      </c>
      <c r="B148" s="1256" t="s">
        <v>179</v>
      </c>
      <c r="C148" s="1257" t="s">
        <v>1295</v>
      </c>
      <c r="D148" s="2393" t="s">
        <v>1275</v>
      </c>
      <c r="E148" s="944">
        <f>900+100</f>
        <v>1000</v>
      </c>
      <c r="F148" s="3036">
        <v>1000</v>
      </c>
      <c r="G148" s="2172"/>
      <c r="I148" s="1575"/>
      <c r="J148" s="1576"/>
    </row>
    <row r="149" spans="1:11" ht="11.25" customHeight="1" x14ac:dyDescent="0.2">
      <c r="A149" s="2384">
        <v>572</v>
      </c>
      <c r="B149" s="2169" t="s">
        <v>179</v>
      </c>
      <c r="C149" s="1240" t="s">
        <v>1295</v>
      </c>
      <c r="D149" s="2393" t="s">
        <v>1253</v>
      </c>
      <c r="E149" s="944">
        <f>40+550</f>
        <v>590</v>
      </c>
      <c r="F149" s="3036">
        <v>590</v>
      </c>
      <c r="G149" s="2172"/>
      <c r="I149" s="1575"/>
      <c r="J149" s="1576"/>
    </row>
    <row r="150" spans="1:11" s="2381" customFormat="1" ht="11.25" customHeight="1" x14ac:dyDescent="0.2">
      <c r="A150" s="2401">
        <f>A151+A152</f>
        <v>0</v>
      </c>
      <c r="B150" s="2390" t="s">
        <v>170</v>
      </c>
      <c r="C150" s="2391" t="s">
        <v>6</v>
      </c>
      <c r="D150" s="2395" t="s">
        <v>1414</v>
      </c>
      <c r="E150" s="2406"/>
      <c r="F150" s="3037"/>
      <c r="G150" s="2172"/>
      <c r="H150" s="2378"/>
      <c r="I150" s="2379"/>
      <c r="J150" s="2380"/>
    </row>
    <row r="151" spans="1:11" ht="11.25" customHeight="1" x14ac:dyDescent="0.2">
      <c r="A151" s="2402">
        <v>0</v>
      </c>
      <c r="B151" s="2387" t="s">
        <v>179</v>
      </c>
      <c r="C151" s="2382" t="s">
        <v>1417</v>
      </c>
      <c r="D151" s="2392" t="s">
        <v>1415</v>
      </c>
      <c r="E151" s="2405"/>
      <c r="F151" s="3036"/>
      <c r="G151" s="2172"/>
      <c r="I151" s="1575"/>
      <c r="J151" s="1576"/>
    </row>
    <row r="152" spans="1:11" ht="11.25" customHeight="1" thickBot="1" x14ac:dyDescent="0.25">
      <c r="A152" s="2403">
        <v>0</v>
      </c>
      <c r="B152" s="2388" t="s">
        <v>179</v>
      </c>
      <c r="C152" s="2389" t="s">
        <v>1418</v>
      </c>
      <c r="D152" s="2399" t="s">
        <v>1416</v>
      </c>
      <c r="E152" s="2173"/>
      <c r="F152" s="3038"/>
      <c r="G152" s="2400"/>
      <c r="I152" s="1575"/>
      <c r="J152" s="1576"/>
    </row>
    <row r="153" spans="1:11" x14ac:dyDescent="0.2">
      <c r="F153" s="1182"/>
      <c r="I153" s="1575"/>
      <c r="J153" s="1576"/>
    </row>
    <row r="154" spans="1:11" x14ac:dyDescent="0.2">
      <c r="I154" s="1575"/>
      <c r="J154" s="1576"/>
    </row>
    <row r="155" spans="1:11" ht="18.75" customHeight="1" x14ac:dyDescent="0.2">
      <c r="B155" s="201" t="s">
        <v>1296</v>
      </c>
      <c r="C155" s="201"/>
      <c r="D155" s="201"/>
      <c r="E155" s="201"/>
      <c r="F155" s="201"/>
      <c r="G155" s="201"/>
      <c r="H155" s="180"/>
    </row>
    <row r="156" spans="1:11" ht="12" thickBot="1" x14ac:dyDescent="0.25">
      <c r="B156" s="1152"/>
      <c r="C156" s="1152"/>
      <c r="D156" s="1152"/>
      <c r="E156" s="181"/>
      <c r="F156" s="181"/>
      <c r="G156" s="181" t="s">
        <v>110</v>
      </c>
      <c r="H156" s="1153"/>
    </row>
    <row r="157" spans="1:11" ht="11.25" customHeight="1" x14ac:dyDescent="0.2">
      <c r="A157" s="3472" t="s">
        <v>1801</v>
      </c>
      <c r="B157" s="3551" t="s">
        <v>164</v>
      </c>
      <c r="C157" s="3530" t="s">
        <v>1297</v>
      </c>
      <c r="D157" s="3466" t="s">
        <v>313</v>
      </c>
      <c r="E157" s="3583" t="s">
        <v>1804</v>
      </c>
      <c r="F157" s="3468" t="s">
        <v>1800</v>
      </c>
      <c r="G157" s="3470" t="s">
        <v>167</v>
      </c>
      <c r="H157" s="1060"/>
      <c r="I157" s="1102"/>
      <c r="J157" s="1102"/>
      <c r="K157" s="1102"/>
    </row>
    <row r="158" spans="1:11" ht="21.75" customHeight="1" thickBot="1" x14ac:dyDescent="0.25">
      <c r="A158" s="3473"/>
      <c r="B158" s="3552"/>
      <c r="C158" s="3531"/>
      <c r="D158" s="3467"/>
      <c r="E158" s="3584"/>
      <c r="F158" s="3507"/>
      <c r="G158" s="3471"/>
      <c r="H158" s="1060"/>
      <c r="I158" s="1102"/>
      <c r="J158" s="1102"/>
      <c r="K158" s="1102"/>
    </row>
    <row r="159" spans="1:11" s="1084" customFormat="1" ht="15" customHeight="1" thickBot="1" x14ac:dyDescent="0.3">
      <c r="A159" s="186">
        <f>A160</f>
        <v>17000</v>
      </c>
      <c r="B159" s="292" t="s">
        <v>2</v>
      </c>
      <c r="C159" s="293" t="s">
        <v>168</v>
      </c>
      <c r="D159" s="393" t="s">
        <v>169</v>
      </c>
      <c r="E159" s="231">
        <f>E160</f>
        <v>15400</v>
      </c>
      <c r="F159" s="186">
        <f>F160</f>
        <v>15400</v>
      </c>
      <c r="G159" s="1167" t="s">
        <v>6</v>
      </c>
      <c r="I159" s="1266"/>
      <c r="J159" s="1266"/>
      <c r="K159" s="1266"/>
    </row>
    <row r="160" spans="1:11" s="1326" customFormat="1" x14ac:dyDescent="0.2">
      <c r="A160" s="2410">
        <f>SUM(A161:A170)</f>
        <v>17000</v>
      </c>
      <c r="B160" s="2409" t="s">
        <v>6</v>
      </c>
      <c r="C160" s="2174" t="s">
        <v>6</v>
      </c>
      <c r="D160" s="2408" t="s">
        <v>314</v>
      </c>
      <c r="E160" s="2175">
        <f>SUM(E161:E170)</f>
        <v>15400</v>
      </c>
      <c r="F160" s="2176">
        <f>SUM(F161:F170)</f>
        <v>15400</v>
      </c>
      <c r="G160" s="2177"/>
      <c r="I160" s="1828"/>
      <c r="J160" s="1828"/>
      <c r="K160" s="1828"/>
    </row>
    <row r="161" spans="1:11" s="1084" customFormat="1" ht="12.75" customHeight="1" x14ac:dyDescent="0.25">
      <c r="A161" s="2411">
        <v>300</v>
      </c>
      <c r="B161" s="1747" t="s">
        <v>2</v>
      </c>
      <c r="C161" s="76" t="s">
        <v>1298</v>
      </c>
      <c r="D161" s="2413" t="s">
        <v>1419</v>
      </c>
      <c r="E161" s="1853">
        <v>300</v>
      </c>
      <c r="F161" s="1854">
        <v>300</v>
      </c>
      <c r="G161" s="1255"/>
      <c r="I161" s="2093"/>
      <c r="J161" s="2179"/>
      <c r="K161" s="1266"/>
    </row>
    <row r="162" spans="1:11" s="1084" customFormat="1" ht="12.75" customHeight="1" x14ac:dyDescent="0.25">
      <c r="A162" s="2411">
        <v>3000</v>
      </c>
      <c r="B162" s="1747" t="s">
        <v>2</v>
      </c>
      <c r="C162" s="76" t="s">
        <v>1299</v>
      </c>
      <c r="D162" s="2413" t="s">
        <v>1420</v>
      </c>
      <c r="E162" s="1853">
        <v>3000</v>
      </c>
      <c r="F162" s="1854">
        <v>4500</v>
      </c>
      <c r="G162" s="1255"/>
      <c r="I162" s="2093"/>
      <c r="J162" s="2179"/>
      <c r="K162" s="1266"/>
    </row>
    <row r="163" spans="1:11" s="1084" customFormat="1" ht="12.75" customHeight="1" x14ac:dyDescent="0.25">
      <c r="A163" s="2411">
        <v>1400</v>
      </c>
      <c r="B163" s="1747" t="s">
        <v>2</v>
      </c>
      <c r="C163" s="2180" t="s">
        <v>1300</v>
      </c>
      <c r="D163" s="2413" t="s">
        <v>1421</v>
      </c>
      <c r="E163" s="1853">
        <v>0</v>
      </c>
      <c r="F163" s="1854">
        <v>0</v>
      </c>
      <c r="G163" s="1255"/>
      <c r="I163" s="2093"/>
      <c r="J163" s="2179"/>
      <c r="K163" s="1266"/>
    </row>
    <row r="164" spans="1:11" s="1084" customFormat="1" ht="12.75" customHeight="1" x14ac:dyDescent="0.25">
      <c r="A164" s="2411">
        <v>0</v>
      </c>
      <c r="B164" s="1747" t="s">
        <v>2</v>
      </c>
      <c r="C164" s="2180" t="s">
        <v>1423</v>
      </c>
      <c r="D164" s="2413" t="s">
        <v>1422</v>
      </c>
      <c r="E164" s="1853"/>
      <c r="F164" s="1854"/>
      <c r="G164" s="1255"/>
      <c r="I164" s="2093"/>
      <c r="J164" s="2179"/>
      <c r="K164" s="1266"/>
    </row>
    <row r="165" spans="1:11" s="1084" customFormat="1" ht="12.75" customHeight="1" x14ac:dyDescent="0.25">
      <c r="A165" s="2411">
        <v>1000</v>
      </c>
      <c r="B165" s="1747" t="s">
        <v>2</v>
      </c>
      <c r="C165" s="2180" t="s">
        <v>1425</v>
      </c>
      <c r="D165" s="2413" t="s">
        <v>1424</v>
      </c>
      <c r="E165" s="1853">
        <v>600</v>
      </c>
      <c r="F165" s="1854">
        <v>600</v>
      </c>
      <c r="G165" s="1255"/>
      <c r="I165" s="2093"/>
      <c r="J165" s="2179"/>
      <c r="K165" s="1266"/>
    </row>
    <row r="166" spans="1:11" s="1084" customFormat="1" ht="22.5" x14ac:dyDescent="0.25">
      <c r="A166" s="2411">
        <v>6300</v>
      </c>
      <c r="B166" s="1747" t="s">
        <v>2</v>
      </c>
      <c r="C166" s="2011">
        <v>1590380000</v>
      </c>
      <c r="D166" s="2413" t="s">
        <v>2084</v>
      </c>
      <c r="E166" s="1853"/>
      <c r="F166" s="1298"/>
      <c r="G166" s="1299"/>
      <c r="H166" s="1164"/>
      <c r="I166" s="2093"/>
      <c r="J166" s="2179"/>
      <c r="K166" s="1266"/>
    </row>
    <row r="167" spans="1:11" s="1084" customFormat="1" ht="12.75" customHeight="1" x14ac:dyDescent="0.25">
      <c r="A167" s="2411">
        <v>5000</v>
      </c>
      <c r="B167" s="2407" t="s">
        <v>2</v>
      </c>
      <c r="C167" s="78" t="s">
        <v>2085</v>
      </c>
      <c r="D167" s="2413" t="s">
        <v>2086</v>
      </c>
      <c r="E167" s="2170"/>
      <c r="F167" s="1868"/>
      <c r="G167" s="1505"/>
      <c r="H167" s="1164"/>
      <c r="I167" s="2093"/>
      <c r="J167" s="2179"/>
      <c r="K167" s="1266"/>
    </row>
    <row r="168" spans="1:11" s="1084" customFormat="1" ht="12.75" customHeight="1" x14ac:dyDescent="0.25">
      <c r="A168" s="2414">
        <v>0</v>
      </c>
      <c r="B168" s="2415" t="s">
        <v>2</v>
      </c>
      <c r="C168" s="2182" t="s">
        <v>2087</v>
      </c>
      <c r="D168" s="2812" t="s">
        <v>2089</v>
      </c>
      <c r="E168" s="1860">
        <v>5000</v>
      </c>
      <c r="F168" s="1861">
        <v>5000</v>
      </c>
      <c r="G168" s="1259"/>
      <c r="H168" s="1164"/>
      <c r="I168" s="2093"/>
      <c r="J168" s="2179"/>
      <c r="K168" s="1266"/>
    </row>
    <row r="169" spans="1:11" s="1084" customFormat="1" ht="12.75" customHeight="1" x14ac:dyDescent="0.25">
      <c r="A169" s="2411">
        <v>0</v>
      </c>
      <c r="B169" s="1747" t="s">
        <v>2</v>
      </c>
      <c r="C169" s="76" t="s">
        <v>2088</v>
      </c>
      <c r="D169" s="2734" t="s">
        <v>2090</v>
      </c>
      <c r="E169" s="1860">
        <v>5000</v>
      </c>
      <c r="F169" s="1861">
        <v>5000</v>
      </c>
      <c r="G169" s="1419"/>
      <c r="H169" s="1164"/>
      <c r="I169" s="2093"/>
      <c r="J169" s="2179"/>
      <c r="K169" s="1266"/>
    </row>
    <row r="170" spans="1:11" s="1084" customFormat="1" ht="12" thickBot="1" x14ac:dyDescent="0.3">
      <c r="A170" s="2412">
        <v>0</v>
      </c>
      <c r="B170" s="1753" t="s">
        <v>2</v>
      </c>
      <c r="C170" s="3039"/>
      <c r="D170" s="3040" t="s">
        <v>2091</v>
      </c>
      <c r="E170" s="2183">
        <v>1500</v>
      </c>
      <c r="F170" s="2184"/>
      <c r="G170" s="1448" t="s">
        <v>2347</v>
      </c>
      <c r="H170" s="1164"/>
      <c r="I170" s="2093"/>
      <c r="J170" s="2179"/>
      <c r="K170" s="1266"/>
    </row>
    <row r="171" spans="1:11" s="1084" customFormat="1" x14ac:dyDescent="0.25">
      <c r="B171" s="1164"/>
      <c r="H171" s="1164"/>
    </row>
    <row r="172" spans="1:11" s="1084" customFormat="1" x14ac:dyDescent="0.25">
      <c r="B172" s="1164"/>
      <c r="H172" s="1164"/>
    </row>
    <row r="173" spans="1:11" ht="18.75" customHeight="1" x14ac:dyDescent="0.25">
      <c r="B173" s="407" t="s">
        <v>1301</v>
      </c>
      <c r="C173" s="407"/>
      <c r="D173" s="407"/>
      <c r="E173" s="407"/>
      <c r="F173" s="407"/>
      <c r="G173" s="407"/>
      <c r="H173" s="1608"/>
    </row>
    <row r="174" spans="1:11" ht="12" thickBot="1" x14ac:dyDescent="0.25">
      <c r="B174" s="1755"/>
      <c r="C174" s="1755"/>
      <c r="D174" s="1755"/>
      <c r="E174" s="1756"/>
      <c r="F174" s="1756"/>
      <c r="G174" s="2185" t="s">
        <v>68</v>
      </c>
      <c r="H174" s="1755"/>
    </row>
    <row r="175" spans="1:11" ht="11.25" customHeight="1" x14ac:dyDescent="0.2">
      <c r="A175" s="3472" t="s">
        <v>1801</v>
      </c>
      <c r="B175" s="3609" t="s">
        <v>318</v>
      </c>
      <c r="C175" s="3611" t="s">
        <v>1302</v>
      </c>
      <c r="D175" s="3613" t="s">
        <v>1303</v>
      </c>
      <c r="E175" s="3583" t="s">
        <v>1804</v>
      </c>
      <c r="F175" s="3468" t="s">
        <v>1800</v>
      </c>
      <c r="G175" s="3532" t="s">
        <v>167</v>
      </c>
      <c r="H175" s="1060"/>
    </row>
    <row r="176" spans="1:11" ht="21" customHeight="1" thickBot="1" x14ac:dyDescent="0.25">
      <c r="A176" s="3473"/>
      <c r="B176" s="3610"/>
      <c r="C176" s="3612"/>
      <c r="D176" s="3614"/>
      <c r="E176" s="3584"/>
      <c r="F176" s="3507"/>
      <c r="G176" s="3533"/>
      <c r="H176" s="1060"/>
    </row>
    <row r="177" spans="1:12" s="1084" customFormat="1" ht="15" customHeight="1" thickBot="1" x14ac:dyDescent="0.3">
      <c r="A177" s="2186">
        <f>A178</f>
        <v>9156.24</v>
      </c>
      <c r="B177" s="1758" t="s">
        <v>1</v>
      </c>
      <c r="C177" s="293" t="s">
        <v>168</v>
      </c>
      <c r="D177" s="2187" t="s">
        <v>1304</v>
      </c>
      <c r="E177" s="2186">
        <f>E178</f>
        <v>9428</v>
      </c>
      <c r="F177" s="2186">
        <f>F178</f>
        <v>9428</v>
      </c>
      <c r="G177" s="1167" t="s">
        <v>6</v>
      </c>
      <c r="I177" s="1266"/>
      <c r="J177" s="1266"/>
      <c r="K177" s="1266"/>
      <c r="L177" s="1266"/>
    </row>
    <row r="178" spans="1:12" s="2416" customFormat="1" ht="15" customHeight="1" x14ac:dyDescent="0.25">
      <c r="A178" s="2423">
        <f>SUM(A179:A187)</f>
        <v>9156.24</v>
      </c>
      <c r="B178" s="2425" t="s">
        <v>170</v>
      </c>
      <c r="C178" s="2419" t="s">
        <v>6</v>
      </c>
      <c r="D178" s="2420" t="s">
        <v>1435</v>
      </c>
      <c r="E178" s="2421">
        <v>9428</v>
      </c>
      <c r="F178" s="3041">
        <f>SUM(F179:F187)</f>
        <v>9428</v>
      </c>
      <c r="G178" s="2422"/>
      <c r="I178" s="2417"/>
      <c r="J178" s="2417"/>
      <c r="K178" s="2417"/>
      <c r="L178" s="2417"/>
    </row>
    <row r="179" spans="1:12" s="1084" customFormat="1" ht="11.25" customHeight="1" x14ac:dyDescent="0.25">
      <c r="A179" s="2424">
        <v>2500</v>
      </c>
      <c r="B179" s="2426" t="s">
        <v>179</v>
      </c>
      <c r="C179" s="2188" t="s">
        <v>1305</v>
      </c>
      <c r="D179" s="2418" t="s">
        <v>1426</v>
      </c>
      <c r="E179" s="2189"/>
      <c r="F179" s="2190">
        <v>3018</v>
      </c>
      <c r="G179" s="1440"/>
      <c r="I179" s="2191"/>
      <c r="J179" s="2179"/>
      <c r="K179" s="2192"/>
      <c r="L179" s="1266"/>
    </row>
    <row r="180" spans="1:12" s="1084" customFormat="1" x14ac:dyDescent="0.25">
      <c r="A180" s="2424">
        <v>500</v>
      </c>
      <c r="B180" s="2427" t="s">
        <v>179</v>
      </c>
      <c r="C180" s="2193" t="s">
        <v>1306</v>
      </c>
      <c r="D180" s="2418" t="s">
        <v>1427</v>
      </c>
      <c r="E180" s="2194"/>
      <c r="F180" s="2195">
        <v>500</v>
      </c>
      <c r="G180" s="1419"/>
      <c r="I180" s="2191"/>
      <c r="J180" s="2179"/>
      <c r="K180" s="2196"/>
      <c r="L180" s="1266"/>
    </row>
    <row r="181" spans="1:12" s="1084" customFormat="1" x14ac:dyDescent="0.25">
      <c r="A181" s="2424">
        <v>3756.24</v>
      </c>
      <c r="B181" s="2427" t="s">
        <v>179</v>
      </c>
      <c r="C181" s="2193" t="s">
        <v>1307</v>
      </c>
      <c r="D181" s="2418" t="s">
        <v>1428</v>
      </c>
      <c r="E181" s="2194"/>
      <c r="F181" s="2195">
        <v>3000</v>
      </c>
      <c r="G181" s="1419"/>
      <c r="I181" s="2191"/>
      <c r="J181" s="2179"/>
      <c r="K181" s="2192"/>
      <c r="L181" s="1266"/>
    </row>
    <row r="182" spans="1:12" s="1084" customFormat="1" x14ac:dyDescent="0.25">
      <c r="A182" s="2424">
        <v>1500</v>
      </c>
      <c r="B182" s="2427" t="s">
        <v>179</v>
      </c>
      <c r="C182" s="2193" t="s">
        <v>1308</v>
      </c>
      <c r="D182" s="2418" t="s">
        <v>1429</v>
      </c>
      <c r="E182" s="2194"/>
      <c r="F182" s="2195">
        <v>1900</v>
      </c>
      <c r="G182" s="1419"/>
      <c r="I182" s="2191"/>
      <c r="J182" s="2179"/>
      <c r="K182" s="2192"/>
      <c r="L182" s="1266"/>
    </row>
    <row r="183" spans="1:12" s="1084" customFormat="1" x14ac:dyDescent="0.25">
      <c r="A183" s="2424">
        <v>190</v>
      </c>
      <c r="B183" s="2427" t="s">
        <v>179</v>
      </c>
      <c r="C183" s="2197" t="s">
        <v>1309</v>
      </c>
      <c r="D183" s="2418" t="s">
        <v>1430</v>
      </c>
      <c r="E183" s="2194"/>
      <c r="F183" s="2195">
        <v>200</v>
      </c>
      <c r="G183" s="1419"/>
      <c r="I183" s="2191"/>
      <c r="J183" s="2179"/>
      <c r="K183" s="2192"/>
      <c r="L183" s="1266"/>
    </row>
    <row r="184" spans="1:12" s="1084" customFormat="1" x14ac:dyDescent="0.25">
      <c r="A184" s="2424">
        <v>500</v>
      </c>
      <c r="B184" s="2427" t="s">
        <v>179</v>
      </c>
      <c r="C184" s="2197" t="s">
        <v>1310</v>
      </c>
      <c r="D184" s="2418" t="s">
        <v>1431</v>
      </c>
      <c r="E184" s="2194"/>
      <c r="F184" s="2195">
        <v>600</v>
      </c>
      <c r="G184" s="1419"/>
      <c r="I184" s="2191"/>
      <c r="J184" s="2179"/>
      <c r="K184" s="2196"/>
      <c r="L184" s="1266"/>
    </row>
    <row r="185" spans="1:12" s="1084" customFormat="1" ht="12.75" customHeight="1" x14ac:dyDescent="0.25">
      <c r="A185" s="2424">
        <v>100</v>
      </c>
      <c r="B185" s="2427" t="s">
        <v>179</v>
      </c>
      <c r="C185" s="2197" t="s">
        <v>1311</v>
      </c>
      <c r="D185" s="2418" t="s">
        <v>1432</v>
      </c>
      <c r="E185" s="2194"/>
      <c r="F185" s="2195">
        <v>100</v>
      </c>
      <c r="G185" s="1419"/>
      <c r="I185" s="2191"/>
      <c r="J185" s="2179"/>
      <c r="K185" s="2196"/>
      <c r="L185" s="1266"/>
    </row>
    <row r="186" spans="1:12" s="1084" customFormat="1" ht="12.75" customHeight="1" x14ac:dyDescent="0.25">
      <c r="A186" s="2424">
        <v>100</v>
      </c>
      <c r="B186" s="2427" t="s">
        <v>179</v>
      </c>
      <c r="C186" s="2193" t="s">
        <v>1312</v>
      </c>
      <c r="D186" s="2418" t="s">
        <v>1433</v>
      </c>
      <c r="E186" s="2194"/>
      <c r="F186" s="2195">
        <v>100</v>
      </c>
      <c r="G186" s="1419"/>
      <c r="I186" s="2191"/>
      <c r="J186" s="2179"/>
      <c r="K186" s="2196"/>
      <c r="L186" s="1266"/>
    </row>
    <row r="187" spans="1:12" s="1084" customFormat="1" ht="12.75" customHeight="1" thickBot="1" x14ac:dyDescent="0.3">
      <c r="A187" s="2198">
        <v>10</v>
      </c>
      <c r="B187" s="2428" t="s">
        <v>179</v>
      </c>
      <c r="C187" s="2199" t="s">
        <v>1313</v>
      </c>
      <c r="D187" s="2429" t="s">
        <v>1434</v>
      </c>
      <c r="E187" s="2200"/>
      <c r="F187" s="2201">
        <v>10</v>
      </c>
      <c r="G187" s="2202"/>
      <c r="I187" s="2196"/>
      <c r="J187" s="2196"/>
      <c r="K187" s="2196"/>
      <c r="L187" s="1266"/>
    </row>
    <row r="188" spans="1:12" ht="12.75" customHeight="1" x14ac:dyDescent="0.2">
      <c r="B188" s="3042"/>
      <c r="C188" s="3042"/>
      <c r="D188" s="3042"/>
      <c r="E188" s="3042"/>
      <c r="F188" s="2203"/>
      <c r="G188" s="2203"/>
      <c r="H188" s="2203"/>
      <c r="I188" s="1423"/>
      <c r="J188" s="1423"/>
      <c r="K188" s="1423"/>
      <c r="L188" s="1102"/>
    </row>
    <row r="189" spans="1:12" ht="12.75" customHeight="1" x14ac:dyDescent="0.2">
      <c r="B189" s="2203"/>
      <c r="C189" s="2203"/>
      <c r="D189" s="2203"/>
      <c r="E189" s="2203"/>
      <c r="F189" s="2203"/>
      <c r="G189" s="2203"/>
      <c r="H189" s="2203"/>
      <c r="I189" s="1423"/>
      <c r="J189" s="1423"/>
      <c r="K189" s="1423"/>
      <c r="L189" s="1102"/>
    </row>
    <row r="190" spans="1:12" x14ac:dyDescent="0.2">
      <c r="I190" s="1410"/>
      <c r="J190" s="1410"/>
      <c r="K190" s="1410"/>
    </row>
    <row r="191" spans="1:12" x14ac:dyDescent="0.2">
      <c r="I191" s="1410"/>
      <c r="J191" s="1410"/>
      <c r="K191" s="1410"/>
    </row>
    <row r="192" spans="1:12" x14ac:dyDescent="0.2">
      <c r="I192" s="1410"/>
      <c r="J192" s="1410"/>
      <c r="K192" s="1410"/>
    </row>
    <row r="193" spans="9:11" x14ac:dyDescent="0.2">
      <c r="I193" s="1410"/>
      <c r="J193" s="1410"/>
      <c r="K193" s="1410"/>
    </row>
    <row r="194" spans="9:11" x14ac:dyDescent="0.2">
      <c r="I194" s="1410"/>
      <c r="J194" s="1410"/>
      <c r="K194" s="1410"/>
    </row>
    <row r="195" spans="9:11" ht="15" x14ac:dyDescent="0.25">
      <c r="I195" s="1723"/>
      <c r="J195" s="1723"/>
      <c r="K195" s="1734"/>
    </row>
  </sheetData>
  <mergeCells count="55">
    <mergeCell ref="F136:F137"/>
    <mergeCell ref="G136:G137"/>
    <mergeCell ref="A136:A137"/>
    <mergeCell ref="B136:B137"/>
    <mergeCell ref="C136:C137"/>
    <mergeCell ref="D136:D137"/>
    <mergeCell ref="E136:E137"/>
    <mergeCell ref="G157:G158"/>
    <mergeCell ref="A175:A176"/>
    <mergeCell ref="B175:B176"/>
    <mergeCell ref="C175:C176"/>
    <mergeCell ref="D175:D176"/>
    <mergeCell ref="E175:E176"/>
    <mergeCell ref="F175:F176"/>
    <mergeCell ref="G175:G176"/>
    <mergeCell ref="A157:A158"/>
    <mergeCell ref="B157:B158"/>
    <mergeCell ref="C157:C158"/>
    <mergeCell ref="D157:D158"/>
    <mergeCell ref="E157:E158"/>
    <mergeCell ref="F157:F158"/>
    <mergeCell ref="G65:G66"/>
    <mergeCell ref="A118:A119"/>
    <mergeCell ref="B118:B119"/>
    <mergeCell ref="C118:C119"/>
    <mergeCell ref="D118:D119"/>
    <mergeCell ref="E118:E119"/>
    <mergeCell ref="F118:F119"/>
    <mergeCell ref="G118:G119"/>
    <mergeCell ref="A65:A66"/>
    <mergeCell ref="B65:B66"/>
    <mergeCell ref="C65:C66"/>
    <mergeCell ref="D65:D66"/>
    <mergeCell ref="E65:E66"/>
    <mergeCell ref="F65:F66"/>
    <mergeCell ref="G19:G20"/>
    <mergeCell ref="A50:A51"/>
    <mergeCell ref="B50:B51"/>
    <mergeCell ref="C50:C51"/>
    <mergeCell ref="D50:D51"/>
    <mergeCell ref="E50:E51"/>
    <mergeCell ref="F50:F51"/>
    <mergeCell ref="G50:G51"/>
    <mergeCell ref="A19:A20"/>
    <mergeCell ref="B19:B20"/>
    <mergeCell ref="C19:C20"/>
    <mergeCell ref="D19:D20"/>
    <mergeCell ref="E19:E20"/>
    <mergeCell ref="F19:F20"/>
    <mergeCell ref="A1:G1"/>
    <mergeCell ref="A3:G3"/>
    <mergeCell ref="C5:E5"/>
    <mergeCell ref="C7:C8"/>
    <mergeCell ref="D7:D8"/>
    <mergeCell ref="E7:E8"/>
  </mergeCells>
  <conditionalFormatting sqref="I22:J24 I179:I186">
    <cfRule type="expression" dxfId="32" priority="40">
      <formula>$H22&lt;&gt;0</formula>
    </cfRule>
  </conditionalFormatting>
  <conditionalFormatting sqref="I21:J21">
    <cfRule type="expression" dxfId="31" priority="39">
      <formula>$H21&lt;&gt;0</formula>
    </cfRule>
  </conditionalFormatting>
  <conditionalFormatting sqref="I25">
    <cfRule type="expression" dxfId="30" priority="38">
      <formula>$H25&lt;&gt;0</formula>
    </cfRule>
  </conditionalFormatting>
  <conditionalFormatting sqref="J25">
    <cfRule type="expression" dxfId="29" priority="37">
      <formula>$H25&lt;&gt;0</formula>
    </cfRule>
  </conditionalFormatting>
  <conditionalFormatting sqref="I33:I37">
    <cfRule type="expression" dxfId="28" priority="33">
      <formula>$H33&lt;&gt;0</formula>
    </cfRule>
  </conditionalFormatting>
  <conditionalFormatting sqref="I27:J27">
    <cfRule type="expression" dxfId="27" priority="34">
      <formula>$H27&lt;&gt;0</formula>
    </cfRule>
  </conditionalFormatting>
  <conditionalFormatting sqref="J33:J37">
    <cfRule type="expression" dxfId="26" priority="31">
      <formula>$H33&lt;&gt;0</formula>
    </cfRule>
  </conditionalFormatting>
  <conditionalFormatting sqref="J30:J31">
    <cfRule type="expression" dxfId="25" priority="30">
      <formula>$H30&lt;&gt;0</formula>
    </cfRule>
  </conditionalFormatting>
  <conditionalFormatting sqref="I26">
    <cfRule type="expression" dxfId="24" priority="36">
      <formula>$H26&lt;&gt;0</formula>
    </cfRule>
  </conditionalFormatting>
  <conditionalFormatting sqref="J26">
    <cfRule type="expression" dxfId="23" priority="35">
      <formula>$H26&lt;&gt;0</formula>
    </cfRule>
  </conditionalFormatting>
  <conditionalFormatting sqref="J32">
    <cfRule type="expression" dxfId="22" priority="29">
      <formula>$H32&lt;&gt;0</formula>
    </cfRule>
  </conditionalFormatting>
  <conditionalFormatting sqref="I30:I31">
    <cfRule type="expression" dxfId="21" priority="32">
      <formula>$H30&lt;&gt;0</formula>
    </cfRule>
  </conditionalFormatting>
  <conditionalFormatting sqref="I38:J45">
    <cfRule type="expression" dxfId="20" priority="27">
      <formula>$H38&lt;&gt;0</formula>
    </cfRule>
  </conditionalFormatting>
  <conditionalFormatting sqref="I32 I68:J109 I56:J63">
    <cfRule type="expression" dxfId="19" priority="28">
      <formula>$H32&lt;&gt;0</formula>
    </cfRule>
  </conditionalFormatting>
  <conditionalFormatting sqref="D31">
    <cfRule type="expression" dxfId="18" priority="26">
      <formula>$H31&lt;&gt;0</formula>
    </cfRule>
  </conditionalFormatting>
  <conditionalFormatting sqref="I54:I55">
    <cfRule type="expression" dxfId="17" priority="25">
      <formula>$H54&lt;&gt;0</formula>
    </cfRule>
  </conditionalFormatting>
  <conditionalFormatting sqref="J54:J55">
    <cfRule type="expression" dxfId="16" priority="24">
      <formula>$H54&lt;&gt;0</formula>
    </cfRule>
  </conditionalFormatting>
  <conditionalFormatting sqref="D59">
    <cfRule type="expression" dxfId="15" priority="23">
      <formula>$H59&lt;&gt;0</formula>
    </cfRule>
  </conditionalFormatting>
  <conditionalFormatting sqref="D69">
    <cfRule type="expression" dxfId="14" priority="19">
      <formula>$H69&lt;&gt;0</formula>
    </cfRule>
  </conditionalFormatting>
  <conditionalFormatting sqref="I161 I162:J162 I168:J169">
    <cfRule type="expression" dxfId="13" priority="18">
      <formula>$H160&lt;&gt;0</formula>
    </cfRule>
  </conditionalFormatting>
  <conditionalFormatting sqref="J161">
    <cfRule type="expression" dxfId="12" priority="17">
      <formula>$H160&lt;&gt;0</formula>
    </cfRule>
  </conditionalFormatting>
  <conditionalFormatting sqref="I165">
    <cfRule type="expression" dxfId="11" priority="16">
      <formula>#REF!&lt;&gt;0</formula>
    </cfRule>
  </conditionalFormatting>
  <conditionalFormatting sqref="I163">
    <cfRule type="expression" dxfId="10" priority="15">
      <formula>$H162&lt;&gt;0</formula>
    </cfRule>
  </conditionalFormatting>
  <conditionalFormatting sqref="J163">
    <cfRule type="expression" dxfId="9" priority="14">
      <formula>$H162&lt;&gt;0</formula>
    </cfRule>
  </conditionalFormatting>
  <conditionalFormatting sqref="I164">
    <cfRule type="expression" dxfId="8" priority="13">
      <formula>$H163&lt;&gt;0</formula>
    </cfRule>
  </conditionalFormatting>
  <conditionalFormatting sqref="J164">
    <cfRule type="expression" dxfId="7" priority="12">
      <formula>$H163&lt;&gt;0</formula>
    </cfRule>
  </conditionalFormatting>
  <conditionalFormatting sqref="J165">
    <cfRule type="expression" dxfId="6" priority="9">
      <formula>#REF!&lt;&gt;0</formula>
    </cfRule>
  </conditionalFormatting>
  <conditionalFormatting sqref="I166:J166">
    <cfRule type="expression" dxfId="5" priority="8">
      <formula>$H165&lt;&gt;0</formula>
    </cfRule>
  </conditionalFormatting>
  <conditionalFormatting sqref="I167:J167">
    <cfRule type="expression" dxfId="4" priority="7">
      <formula>$H166&lt;&gt;0</formula>
    </cfRule>
  </conditionalFormatting>
  <conditionalFormatting sqref="A179:A186">
    <cfRule type="expression" dxfId="3" priority="3">
      <formula>$H179&lt;&gt;0</formula>
    </cfRule>
  </conditionalFormatting>
  <conditionalFormatting sqref="J179:J186">
    <cfRule type="expression" dxfId="2" priority="2">
      <formula>$H179&lt;&gt;0</formula>
    </cfRule>
  </conditionalFormatting>
  <conditionalFormatting sqref="I170:J170">
    <cfRule type="expression" dxfId="1" priority="46">
      <formula>$H168&lt;&gt;0</formula>
    </cfRule>
  </conditionalFormatting>
  <conditionalFormatting sqref="A178">
    <cfRule type="expression" dxfId="0" priority="1">
      <formula>$H178&lt;&gt;0</formula>
    </cfRule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2" manualBreakCount="2">
    <brk id="62" max="6" man="1"/>
    <brk id="134" max="6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 tint="0.59999389629810485"/>
  </sheetPr>
  <dimension ref="A1:L2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0" style="1060" customWidth="1"/>
    <col min="4" max="4" width="45.140625" style="1060" customWidth="1"/>
    <col min="5" max="6" width="10.140625" style="1060" customWidth="1"/>
    <col min="7" max="7" width="15.42578125" style="1060" customWidth="1"/>
    <col min="8" max="8" width="17.5703125" style="1150" customWidth="1"/>
    <col min="9" max="16384" width="9.140625" style="1060"/>
  </cols>
  <sheetData>
    <row r="1" spans="1:12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95"/>
      <c r="J1" s="1272"/>
    </row>
    <row r="2" spans="1:12" ht="12.75" customHeight="1" x14ac:dyDescent="0.2">
      <c r="F2" s="1272"/>
      <c r="G2" s="1272"/>
      <c r="H2" s="1348"/>
      <c r="I2" s="1272"/>
      <c r="J2" s="1272"/>
    </row>
    <row r="3" spans="1:12" s="4" customFormat="1" ht="15.75" x14ac:dyDescent="0.25">
      <c r="A3" s="3615" t="s">
        <v>2258</v>
      </c>
      <c r="B3" s="3615"/>
      <c r="C3" s="3615"/>
      <c r="D3" s="3615"/>
      <c r="E3" s="3615"/>
      <c r="F3" s="3615"/>
      <c r="G3" s="3615"/>
      <c r="H3" s="96"/>
      <c r="I3" s="811"/>
      <c r="J3" s="811"/>
    </row>
    <row r="4" spans="1:12" s="4" customFormat="1" ht="15.75" x14ac:dyDescent="0.25">
      <c r="B4" s="177"/>
      <c r="C4" s="177"/>
      <c r="D4" s="177"/>
      <c r="E4" s="177"/>
      <c r="F4" s="177"/>
      <c r="G4" s="177"/>
      <c r="H4" s="177"/>
      <c r="I4" s="811"/>
      <c r="J4" s="811"/>
    </row>
    <row r="5" spans="1:12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  <c r="J5" s="1352"/>
    </row>
    <row r="6" spans="1:12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  <c r="J6" s="1354"/>
    </row>
    <row r="7" spans="1:12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  <c r="K7" s="1155"/>
      <c r="L7" s="1155"/>
    </row>
    <row r="8" spans="1:12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  <c r="J8" s="1354"/>
    </row>
    <row r="9" spans="1:12" s="1151" customFormat="1" ht="12.75" customHeight="1" thickBot="1" x14ac:dyDescent="0.3">
      <c r="B9" s="183"/>
      <c r="C9" s="184" t="s">
        <v>333</v>
      </c>
      <c r="D9" s="185" t="s">
        <v>334</v>
      </c>
      <c r="E9" s="186">
        <f>(SUM(E10:E12))</f>
        <v>12500</v>
      </c>
      <c r="F9" s="187"/>
      <c r="G9" s="1354"/>
      <c r="H9" s="1354"/>
      <c r="I9" s="1354"/>
      <c r="J9" s="1354"/>
    </row>
    <row r="10" spans="1:12" s="1157" customFormat="1" ht="12.75" customHeight="1" x14ac:dyDescent="0.2">
      <c r="B10" s="188"/>
      <c r="C10" s="1500" t="s">
        <v>458</v>
      </c>
      <c r="D10" s="818" t="s">
        <v>459</v>
      </c>
      <c r="E10" s="819">
        <f>F19</f>
        <v>12500</v>
      </c>
      <c r="F10" s="820"/>
      <c r="G10" s="1161"/>
    </row>
    <row r="11" spans="1:12" s="1157" customFormat="1" ht="12.75" customHeight="1" x14ac:dyDescent="0.2">
      <c r="B11" s="188"/>
      <c r="C11" s="2204" t="s">
        <v>156</v>
      </c>
      <c r="D11" s="2205" t="s">
        <v>157</v>
      </c>
      <c r="E11" s="195">
        <v>0</v>
      </c>
      <c r="F11" s="192"/>
      <c r="G11" s="1161"/>
    </row>
    <row r="12" spans="1:12" s="1157" customFormat="1" ht="12.75" customHeight="1" thickBot="1" x14ac:dyDescent="0.25">
      <c r="B12" s="188"/>
      <c r="C12" s="2224" t="s">
        <v>160</v>
      </c>
      <c r="D12" s="2225" t="s">
        <v>1919</v>
      </c>
      <c r="E12" s="1904">
        <v>0</v>
      </c>
      <c r="F12" s="198"/>
    </row>
    <row r="13" spans="1:12" s="1157" customFormat="1" ht="12.75" customHeight="1" x14ac:dyDescent="0.2">
      <c r="B13" s="188"/>
      <c r="C13" s="2206"/>
      <c r="D13" s="2207"/>
      <c r="E13" s="198"/>
      <c r="F13" s="198"/>
    </row>
    <row r="14" spans="1:12" s="4" customFormat="1" ht="12.75" customHeight="1" x14ac:dyDescent="0.25">
      <c r="B14" s="199"/>
      <c r="C14" s="3"/>
      <c r="D14" s="3"/>
      <c r="E14" s="3"/>
      <c r="F14" s="3"/>
      <c r="G14" s="3"/>
      <c r="H14" s="409"/>
    </row>
    <row r="15" spans="1:12" ht="18.75" customHeight="1" x14ac:dyDescent="0.2">
      <c r="B15" s="201" t="s">
        <v>1314</v>
      </c>
      <c r="C15" s="201"/>
      <c r="D15" s="201"/>
      <c r="E15" s="201"/>
      <c r="F15" s="201"/>
      <c r="G15" s="201"/>
      <c r="H15" s="179"/>
      <c r="I15" s="179"/>
    </row>
    <row r="16" spans="1:12" ht="12.75" customHeight="1" thickBot="1" x14ac:dyDescent="0.25">
      <c r="B16" s="1152"/>
      <c r="C16" s="1152"/>
      <c r="D16" s="1152"/>
      <c r="E16" s="1152"/>
      <c r="F16" s="181"/>
      <c r="G16" s="181" t="s">
        <v>110</v>
      </c>
      <c r="H16" s="1152"/>
    </row>
    <row r="17" spans="1:8" ht="12.75" customHeight="1" x14ac:dyDescent="0.2">
      <c r="A17" s="3472" t="s">
        <v>1801</v>
      </c>
      <c r="B17" s="3482" t="s">
        <v>318</v>
      </c>
      <c r="C17" s="3484" t="s">
        <v>1315</v>
      </c>
      <c r="D17" s="3466" t="s">
        <v>468</v>
      </c>
      <c r="E17" s="3583" t="s">
        <v>1804</v>
      </c>
      <c r="F17" s="3468" t="s">
        <v>1800</v>
      </c>
      <c r="G17" s="3489" t="s">
        <v>167</v>
      </c>
      <c r="H17" s="1060"/>
    </row>
    <row r="18" spans="1:8" ht="18" customHeight="1" thickBot="1" x14ac:dyDescent="0.25">
      <c r="A18" s="3473"/>
      <c r="B18" s="3498"/>
      <c r="C18" s="3493"/>
      <c r="D18" s="3467"/>
      <c r="E18" s="3584"/>
      <c r="F18" s="3507"/>
      <c r="G18" s="3607"/>
      <c r="H18" s="1060"/>
    </row>
    <row r="19" spans="1:8" ht="15" customHeight="1" thickBot="1" x14ac:dyDescent="0.25">
      <c r="A19" s="1390">
        <f>SUM(A20:A20)</f>
        <v>11500</v>
      </c>
      <c r="B19" s="848" t="s">
        <v>2</v>
      </c>
      <c r="C19" s="849" t="s">
        <v>471</v>
      </c>
      <c r="D19" s="850" t="s">
        <v>169</v>
      </c>
      <c r="E19" s="1390">
        <f>SUM(E20:E20)</f>
        <v>12500</v>
      </c>
      <c r="F19" s="1389">
        <f>F20</f>
        <v>12500</v>
      </c>
      <c r="G19" s="1167" t="s">
        <v>6</v>
      </c>
      <c r="H19" s="1060"/>
    </row>
    <row r="20" spans="1:8" ht="23.25" thickBot="1" x14ac:dyDescent="0.25">
      <c r="A20" s="2208">
        <v>11500</v>
      </c>
      <c r="B20" s="2209" t="s">
        <v>170</v>
      </c>
      <c r="C20" s="2210" t="s">
        <v>1316</v>
      </c>
      <c r="D20" s="2211" t="s">
        <v>1317</v>
      </c>
      <c r="E20" s="1657">
        <v>12500</v>
      </c>
      <c r="F20" s="2212">
        <v>12500</v>
      </c>
      <c r="G20" s="2213"/>
      <c r="H20" s="1060"/>
    </row>
    <row r="21" spans="1:8" ht="12.75" customHeight="1" x14ac:dyDescent="0.2"/>
  </sheetData>
  <mergeCells count="13">
    <mergeCell ref="G17:G18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11D4B-1ACE-48F0-A8B7-99AEB69E92B5}">
  <sheetPr>
    <tabColor theme="7" tint="0.39997558519241921"/>
  </sheetPr>
  <dimension ref="A1:K25"/>
  <sheetViews>
    <sheetView workbookViewId="0">
      <selection activeCell="A20" sqref="A20:J20"/>
    </sheetView>
  </sheetViews>
  <sheetFormatPr defaultColWidth="9.140625" defaultRowHeight="12.75" x14ac:dyDescent="0.2"/>
  <cols>
    <col min="1" max="16384" width="9.140625" style="3079"/>
  </cols>
  <sheetData>
    <row r="1" spans="1:11" ht="26.25" x14ac:dyDescent="0.4">
      <c r="A1" s="3383" t="s">
        <v>2395</v>
      </c>
      <c r="B1" s="3383"/>
      <c r="C1" s="3383"/>
      <c r="D1" s="3383"/>
      <c r="E1" s="3383"/>
      <c r="F1" s="3383"/>
      <c r="G1" s="3383"/>
      <c r="H1" s="3383"/>
      <c r="I1" s="3383"/>
      <c r="J1" s="3383"/>
      <c r="K1" s="3078"/>
    </row>
    <row r="20" spans="1:11" ht="26.25" customHeight="1" x14ac:dyDescent="0.2">
      <c r="A20" s="3384" t="s">
        <v>2396</v>
      </c>
      <c r="B20" s="3384"/>
      <c r="C20" s="3384"/>
      <c r="D20" s="3384"/>
      <c r="E20" s="3384"/>
      <c r="F20" s="3384"/>
      <c r="G20" s="3384"/>
      <c r="H20" s="3384"/>
      <c r="I20" s="3384"/>
      <c r="J20" s="3384"/>
      <c r="K20" s="3080"/>
    </row>
    <row r="21" spans="1:11" ht="12.75" customHeight="1" x14ac:dyDescent="0.2">
      <c r="A21" s="3080"/>
      <c r="B21" s="3080"/>
      <c r="C21" s="3080"/>
      <c r="D21" s="3080"/>
      <c r="E21" s="3080"/>
      <c r="F21" s="3080"/>
      <c r="G21" s="3080"/>
      <c r="H21" s="3080"/>
      <c r="I21" s="3080"/>
      <c r="J21" s="3080"/>
      <c r="K21" s="3080"/>
    </row>
    <row r="22" spans="1:11" ht="12.75" customHeight="1" x14ac:dyDescent="0.2">
      <c r="A22" s="3080"/>
      <c r="B22" s="3080"/>
      <c r="C22" s="3080"/>
      <c r="D22" s="3080"/>
      <c r="E22" s="3080"/>
      <c r="F22" s="3080"/>
      <c r="G22" s="3080"/>
      <c r="H22" s="3080"/>
      <c r="I22" s="3080"/>
      <c r="J22" s="3080"/>
      <c r="K22" s="3080"/>
    </row>
    <row r="23" spans="1:11" ht="12.75" customHeight="1" x14ac:dyDescent="0.2">
      <c r="A23" s="3080"/>
      <c r="B23" s="3080"/>
      <c r="C23" s="3080"/>
      <c r="D23" s="3080"/>
      <c r="E23" s="3080"/>
      <c r="F23" s="3080"/>
      <c r="G23" s="3080"/>
      <c r="H23" s="3080"/>
      <c r="I23" s="3080"/>
      <c r="J23" s="3080"/>
      <c r="K23" s="3080"/>
    </row>
    <row r="24" spans="1:11" ht="12.75" customHeight="1" x14ac:dyDescent="0.2">
      <c r="A24" s="3081"/>
      <c r="B24" s="3081"/>
      <c r="C24" s="3081"/>
      <c r="D24" s="3081"/>
      <c r="E24" s="3081"/>
      <c r="F24" s="3081"/>
      <c r="G24" s="3081"/>
      <c r="H24" s="3081"/>
      <c r="I24" s="3081"/>
      <c r="J24" s="3081"/>
      <c r="K24" s="3081"/>
    </row>
    <row r="25" spans="1:11" ht="12.75" customHeight="1" x14ac:dyDescent="0.2">
      <c r="A25" s="3081"/>
      <c r="B25" s="3081"/>
      <c r="C25" s="3081"/>
      <c r="D25" s="3081"/>
      <c r="E25" s="3081"/>
      <c r="F25" s="3081"/>
      <c r="G25" s="3081"/>
      <c r="H25" s="3081"/>
      <c r="I25" s="3081"/>
      <c r="J25" s="3081"/>
      <c r="K25" s="3081"/>
    </row>
  </sheetData>
  <mergeCells count="2">
    <mergeCell ref="A1:J1"/>
    <mergeCell ref="A20:J20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5" tint="0.59999389629810485"/>
  </sheetPr>
  <dimension ref="A1:L22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1.140625" style="1060" customWidth="1"/>
    <col min="4" max="4" width="45.140625" style="1060" customWidth="1"/>
    <col min="5" max="6" width="10.140625" style="1060" customWidth="1"/>
    <col min="7" max="7" width="15.42578125" style="1060" customWidth="1"/>
    <col min="8" max="8" width="17.5703125" style="1150" customWidth="1"/>
    <col min="9" max="16384" width="9.140625" style="1060"/>
  </cols>
  <sheetData>
    <row r="1" spans="1:12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95"/>
      <c r="J1" s="1272"/>
    </row>
    <row r="2" spans="1:12" ht="12.75" customHeight="1" x14ac:dyDescent="0.2">
      <c r="F2" s="1272"/>
      <c r="G2" s="1272"/>
      <c r="H2" s="1348"/>
      <c r="I2" s="1272"/>
      <c r="J2" s="1272"/>
    </row>
    <row r="3" spans="1:12" s="4" customFormat="1" ht="15.75" x14ac:dyDescent="0.25">
      <c r="A3" s="3615" t="s">
        <v>789</v>
      </c>
      <c r="B3" s="3615"/>
      <c r="C3" s="3615"/>
      <c r="D3" s="3615"/>
      <c r="E3" s="3615"/>
      <c r="F3" s="3615"/>
      <c r="G3" s="3615"/>
      <c r="H3" s="96"/>
      <c r="I3" s="811"/>
      <c r="J3" s="811"/>
    </row>
    <row r="4" spans="1:12" s="4" customFormat="1" ht="15.75" x14ac:dyDescent="0.25">
      <c r="B4" s="177"/>
      <c r="C4" s="177"/>
      <c r="D4" s="177"/>
      <c r="E4" s="177"/>
      <c r="F4" s="177"/>
      <c r="G4" s="177"/>
      <c r="H4" s="177"/>
      <c r="I4" s="811"/>
      <c r="J4" s="811"/>
    </row>
    <row r="5" spans="1:12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1352"/>
      <c r="J5" s="1352"/>
    </row>
    <row r="6" spans="1:12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  <c r="J6" s="1354"/>
    </row>
    <row r="7" spans="1:12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  <c r="K7" s="1155"/>
      <c r="L7" s="1155"/>
    </row>
    <row r="8" spans="1:12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  <c r="J8" s="1354"/>
    </row>
    <row r="9" spans="1:12" s="1151" customFormat="1" ht="12.75" customHeight="1" thickBot="1" x14ac:dyDescent="0.3">
      <c r="B9" s="183"/>
      <c r="C9" s="184" t="s">
        <v>333</v>
      </c>
      <c r="D9" s="185" t="s">
        <v>334</v>
      </c>
      <c r="E9" s="186">
        <f>(SUM(E10:E10))</f>
        <v>3000</v>
      </c>
      <c r="F9" s="187"/>
      <c r="G9" s="1354"/>
      <c r="H9" s="1354"/>
      <c r="I9" s="1354"/>
      <c r="J9" s="1354"/>
    </row>
    <row r="10" spans="1:12" s="1157" customFormat="1" ht="12.75" customHeight="1" thickBot="1" x14ac:dyDescent="0.25">
      <c r="B10" s="188"/>
      <c r="C10" s="2224" t="s">
        <v>156</v>
      </c>
      <c r="D10" s="2225" t="s">
        <v>157</v>
      </c>
      <c r="E10" s="1904">
        <f>F18</f>
        <v>3000</v>
      </c>
      <c r="F10" s="192"/>
      <c r="G10" s="1161"/>
    </row>
    <row r="11" spans="1:12" s="1157" customFormat="1" ht="12.75" customHeight="1" x14ac:dyDescent="0.2">
      <c r="B11" s="188"/>
      <c r="C11" s="2206"/>
      <c r="D11" s="2207"/>
      <c r="E11" s="198"/>
      <c r="F11" s="198"/>
    </row>
    <row r="12" spans="1:12" s="4" customFormat="1" ht="12.75" customHeight="1" x14ac:dyDescent="0.25">
      <c r="B12" s="199"/>
      <c r="C12" s="3"/>
      <c r="D12" s="3"/>
      <c r="E12" s="3"/>
      <c r="F12" s="3"/>
      <c r="G12" s="3"/>
      <c r="H12" s="409"/>
    </row>
    <row r="13" spans="1:12" ht="12.75" customHeight="1" x14ac:dyDescent="0.2"/>
    <row r="14" spans="1:12" ht="18.75" customHeight="1" x14ac:dyDescent="0.2">
      <c r="B14" s="201" t="s">
        <v>1318</v>
      </c>
      <c r="C14" s="201"/>
      <c r="D14" s="201"/>
      <c r="E14" s="201"/>
      <c r="F14" s="201"/>
      <c r="G14" s="201"/>
      <c r="H14" s="1661"/>
    </row>
    <row r="15" spans="1:12" ht="12.75" customHeight="1" thickBot="1" x14ac:dyDescent="0.25">
      <c r="B15" s="1152"/>
      <c r="C15" s="1152"/>
      <c r="D15" s="1152"/>
      <c r="E15" s="288"/>
      <c r="F15" s="288"/>
      <c r="G15" s="182" t="s">
        <v>110</v>
      </c>
      <c r="H15" s="1233"/>
    </row>
    <row r="16" spans="1:12" ht="12.75" customHeight="1" x14ac:dyDescent="0.2">
      <c r="A16" s="3472" t="s">
        <v>1801</v>
      </c>
      <c r="B16" s="3527" t="s">
        <v>164</v>
      </c>
      <c r="C16" s="3530" t="s">
        <v>1319</v>
      </c>
      <c r="D16" s="3476" t="s">
        <v>200</v>
      </c>
      <c r="E16" s="3583" t="s">
        <v>1804</v>
      </c>
      <c r="F16" s="3468" t="s">
        <v>1800</v>
      </c>
      <c r="G16" s="3489" t="s">
        <v>167</v>
      </c>
      <c r="H16" s="1060"/>
    </row>
    <row r="17" spans="1:8" ht="16.5" customHeight="1" thickBot="1" x14ac:dyDescent="0.25">
      <c r="A17" s="3473"/>
      <c r="B17" s="3528"/>
      <c r="C17" s="3531"/>
      <c r="D17" s="3477"/>
      <c r="E17" s="3584"/>
      <c r="F17" s="3469"/>
      <c r="G17" s="3490"/>
      <c r="H17" s="1060"/>
    </row>
    <row r="18" spans="1:8" ht="15" customHeight="1" thickBot="1" x14ac:dyDescent="0.25">
      <c r="A18" s="186">
        <f>SUM(A19:A20)</f>
        <v>3000</v>
      </c>
      <c r="B18" s="184" t="s">
        <v>2</v>
      </c>
      <c r="C18" s="583" t="s">
        <v>168</v>
      </c>
      <c r="D18" s="185" t="s">
        <v>169</v>
      </c>
      <c r="E18" s="186">
        <f>SUM(E19:E20)</f>
        <v>3000</v>
      </c>
      <c r="F18" s="186">
        <f>F19+F20</f>
        <v>3000</v>
      </c>
      <c r="G18" s="1167" t="s">
        <v>6</v>
      </c>
      <c r="H18" s="1060"/>
    </row>
    <row r="19" spans="1:8" ht="16.5" customHeight="1" x14ac:dyDescent="0.2">
      <c r="A19" s="2217">
        <v>1000</v>
      </c>
      <c r="B19" s="1824" t="s">
        <v>179</v>
      </c>
      <c r="C19" s="2218" t="s">
        <v>1321</v>
      </c>
      <c r="D19" s="2223" t="s">
        <v>1320</v>
      </c>
      <c r="E19" s="2219">
        <v>1000</v>
      </c>
      <c r="F19" s="2220">
        <v>1000</v>
      </c>
      <c r="G19" s="3375"/>
      <c r="H19" s="1272"/>
    </row>
    <row r="20" spans="1:8" ht="16.5" customHeight="1" thickBot="1" x14ac:dyDescent="0.25">
      <c r="A20" s="802">
        <v>2000</v>
      </c>
      <c r="B20" s="2222" t="s">
        <v>179</v>
      </c>
      <c r="C20" s="2221" t="s">
        <v>1322</v>
      </c>
      <c r="D20" s="2003" t="s">
        <v>1323</v>
      </c>
      <c r="E20" s="805">
        <v>2000</v>
      </c>
      <c r="F20" s="806">
        <v>2000</v>
      </c>
      <c r="G20" s="3374"/>
      <c r="H20" s="1060"/>
    </row>
    <row r="21" spans="1:8" ht="12.75" customHeight="1" x14ac:dyDescent="0.2">
      <c r="E21" s="762"/>
    </row>
    <row r="22" spans="1:8" ht="12.75" customHeight="1" x14ac:dyDescent="0.2"/>
  </sheetData>
  <mergeCells count="13">
    <mergeCell ref="F16:F17"/>
    <mergeCell ref="G16:G17"/>
    <mergeCell ref="A1:G1"/>
    <mergeCell ref="A3:G3"/>
    <mergeCell ref="C5:E5"/>
    <mergeCell ref="C7:C8"/>
    <mergeCell ref="D7:D8"/>
    <mergeCell ref="E7:E8"/>
    <mergeCell ref="A16:A17"/>
    <mergeCell ref="B16:B17"/>
    <mergeCell ref="C16:C17"/>
    <mergeCell ref="D16:D17"/>
    <mergeCell ref="E16:E1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5" tint="0.59999389629810485"/>
  </sheetPr>
  <dimension ref="A1:L61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060"/>
    <col min="2" max="2" width="3.5703125" style="1150" customWidth="1"/>
    <col min="3" max="3" width="11.140625" style="1060" customWidth="1"/>
    <col min="4" max="4" width="45.140625" style="1060" customWidth="1"/>
    <col min="5" max="6" width="10.140625" style="1060" customWidth="1"/>
    <col min="7" max="7" width="15.42578125" style="1060" customWidth="1"/>
    <col min="8" max="8" width="17.5703125" style="1150" customWidth="1"/>
    <col min="9" max="16384" width="9.140625" style="1060"/>
  </cols>
  <sheetData>
    <row r="1" spans="1:12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  <c r="I1" s="95"/>
      <c r="J1" s="1272"/>
    </row>
    <row r="2" spans="1:12" ht="12.75" customHeight="1" x14ac:dyDescent="0.2">
      <c r="F2" s="1272"/>
      <c r="G2" s="1272"/>
      <c r="H2" s="1348"/>
      <c r="I2" s="1272"/>
      <c r="J2" s="1272"/>
    </row>
    <row r="3" spans="1:12" s="4" customFormat="1" ht="15.75" x14ac:dyDescent="0.25">
      <c r="A3" s="3615" t="s">
        <v>1799</v>
      </c>
      <c r="B3" s="3615"/>
      <c r="C3" s="3615"/>
      <c r="D3" s="3615"/>
      <c r="E3" s="3615"/>
      <c r="F3" s="3615"/>
      <c r="G3" s="3615"/>
      <c r="H3" s="96"/>
      <c r="I3" s="811"/>
      <c r="J3" s="811"/>
    </row>
    <row r="4" spans="1:12" s="4" customFormat="1" ht="15.75" x14ac:dyDescent="0.25">
      <c r="B4" s="177"/>
      <c r="C4" s="177"/>
      <c r="D4" s="177"/>
      <c r="E4" s="177"/>
      <c r="F4" s="177"/>
      <c r="G4" s="177"/>
      <c r="H4" s="177"/>
      <c r="I4" s="811"/>
      <c r="J4" s="811"/>
    </row>
    <row r="5" spans="1:12" s="178" customFormat="1" ht="15.75" customHeight="1" x14ac:dyDescent="0.25">
      <c r="B5" s="179"/>
      <c r="C5" s="3463" t="s">
        <v>2481</v>
      </c>
      <c r="D5" s="3463"/>
      <c r="E5" s="3463"/>
      <c r="F5" s="2598"/>
      <c r="G5" s="2598"/>
      <c r="H5" s="2598"/>
      <c r="I5" s="1352"/>
      <c r="J5" s="1352"/>
    </row>
    <row r="6" spans="1:12" s="1151" customFormat="1" ht="12" thickBot="1" x14ac:dyDescent="0.3">
      <c r="B6" s="1152"/>
      <c r="C6" s="1152"/>
      <c r="D6" s="1152"/>
      <c r="E6" s="181" t="s">
        <v>110</v>
      </c>
      <c r="F6" s="182"/>
      <c r="G6" s="1233"/>
      <c r="H6" s="1354"/>
      <c r="I6" s="1354"/>
      <c r="J6" s="1354"/>
    </row>
    <row r="7" spans="1:12" s="1154" customFormat="1" ht="12.75" customHeight="1" x14ac:dyDescent="0.25">
      <c r="B7" s="2599"/>
      <c r="C7" s="3527" t="s">
        <v>151</v>
      </c>
      <c r="D7" s="3466" t="s">
        <v>152</v>
      </c>
      <c r="E7" s="3468" t="s">
        <v>1803</v>
      </c>
      <c r="F7" s="91"/>
      <c r="G7" s="1155"/>
      <c r="H7" s="1155"/>
      <c r="I7" s="1155"/>
      <c r="J7" s="1155"/>
      <c r="K7" s="1155"/>
      <c r="L7" s="1155"/>
    </row>
    <row r="8" spans="1:12" s="1151" customFormat="1" ht="12.75" customHeight="1" thickBot="1" x14ac:dyDescent="0.3">
      <c r="B8" s="2599"/>
      <c r="C8" s="3528"/>
      <c r="D8" s="3467"/>
      <c r="E8" s="3469"/>
      <c r="F8" s="91"/>
      <c r="G8" s="1354"/>
      <c r="H8" s="1354"/>
      <c r="I8" s="1354"/>
      <c r="J8" s="1354"/>
    </row>
    <row r="9" spans="1:12" s="1151" customFormat="1" ht="12.75" customHeight="1" thickBot="1" x14ac:dyDescent="0.3">
      <c r="B9" s="183"/>
      <c r="C9" s="184" t="s">
        <v>333</v>
      </c>
      <c r="D9" s="185" t="s">
        <v>334</v>
      </c>
      <c r="E9" s="186">
        <f>SUM(E10:E11)</f>
        <v>850500.87</v>
      </c>
      <c r="F9" s="187"/>
      <c r="G9" s="1354"/>
      <c r="H9" s="1354"/>
      <c r="I9" s="1354"/>
      <c r="J9" s="1354"/>
    </row>
    <row r="10" spans="1:12" s="1157" customFormat="1" ht="12.75" customHeight="1" thickBot="1" x14ac:dyDescent="0.25">
      <c r="B10" s="188"/>
      <c r="C10" s="2224" t="s">
        <v>156</v>
      </c>
      <c r="D10" s="2225" t="s">
        <v>157</v>
      </c>
      <c r="E10" s="1904">
        <f>E19</f>
        <v>818140.87</v>
      </c>
      <c r="F10" s="192"/>
      <c r="G10" s="1161"/>
    </row>
    <row r="11" spans="1:12" s="1157" customFormat="1" ht="12.75" customHeight="1" thickBot="1" x14ac:dyDescent="0.25">
      <c r="B11" s="188"/>
      <c r="C11" s="2224" t="s">
        <v>158</v>
      </c>
      <c r="D11" s="2225" t="s">
        <v>159</v>
      </c>
      <c r="E11" s="1904">
        <f>F39</f>
        <v>32360</v>
      </c>
      <c r="F11" s="192"/>
      <c r="G11" s="1161"/>
    </row>
    <row r="12" spans="1:12" s="1157" customFormat="1" ht="12.75" customHeight="1" x14ac:dyDescent="0.2">
      <c r="B12" s="188"/>
      <c r="C12" s="2206"/>
      <c r="D12" s="2207"/>
      <c r="E12" s="198"/>
      <c r="F12" s="198"/>
    </row>
    <row r="13" spans="1:12" s="4" customFormat="1" ht="12.75" customHeight="1" x14ac:dyDescent="0.25">
      <c r="B13" s="199"/>
      <c r="C13" s="3"/>
      <c r="D13" s="3"/>
      <c r="E13" s="3"/>
      <c r="F13" s="3"/>
      <c r="G13" s="3"/>
      <c r="H13" s="409"/>
    </row>
    <row r="14" spans="1:12" ht="12.75" customHeight="1" x14ac:dyDescent="0.2"/>
    <row r="15" spans="1:12" ht="18.75" customHeight="1" x14ac:dyDescent="0.2">
      <c r="B15" s="201" t="s">
        <v>1802</v>
      </c>
      <c r="C15" s="201"/>
      <c r="D15" s="201"/>
      <c r="E15" s="201"/>
      <c r="F15" s="201"/>
      <c r="G15" s="201"/>
      <c r="H15" s="1661"/>
    </row>
    <row r="16" spans="1:12" ht="12.75" customHeight="1" thickBot="1" x14ac:dyDescent="0.25">
      <c r="A16" s="1084"/>
      <c r="B16" s="1152"/>
      <c r="C16" s="1152"/>
      <c r="D16" s="1152"/>
      <c r="E16" s="288"/>
      <c r="F16" s="288"/>
      <c r="G16" s="182" t="s">
        <v>110</v>
      </c>
      <c r="H16" s="1233"/>
    </row>
    <row r="17" spans="1:9" ht="12.75" customHeight="1" x14ac:dyDescent="0.2">
      <c r="A17" s="3472" t="s">
        <v>1801</v>
      </c>
      <c r="B17" s="3482" t="s">
        <v>318</v>
      </c>
      <c r="C17" s="3484" t="s">
        <v>796</v>
      </c>
      <c r="D17" s="3476" t="s">
        <v>200</v>
      </c>
      <c r="E17" s="3549" t="s">
        <v>1804</v>
      </c>
      <c r="F17" s="3468" t="s">
        <v>1800</v>
      </c>
      <c r="G17" s="3532" t="s">
        <v>167</v>
      </c>
      <c r="H17" s="1233"/>
    </row>
    <row r="18" spans="1:9" ht="12.75" customHeight="1" thickBot="1" x14ac:dyDescent="0.25">
      <c r="A18" s="3473"/>
      <c r="B18" s="3498"/>
      <c r="C18" s="3493"/>
      <c r="D18" s="3477"/>
      <c r="E18" s="3550"/>
      <c r="F18" s="3507"/>
      <c r="G18" s="3533"/>
      <c r="H18" s="1233"/>
    </row>
    <row r="19" spans="1:9" ht="12.75" customHeight="1" thickBot="1" x14ac:dyDescent="0.25">
      <c r="A19" s="186">
        <f>A20+A23</f>
        <v>758979.34</v>
      </c>
      <c r="B19" s="393" t="s">
        <v>2</v>
      </c>
      <c r="C19" s="583" t="s">
        <v>168</v>
      </c>
      <c r="D19" s="185" t="s">
        <v>169</v>
      </c>
      <c r="E19" s="186">
        <f>E20+E23</f>
        <v>818140.87</v>
      </c>
      <c r="F19" s="186">
        <f>F20+F23</f>
        <v>818140.87</v>
      </c>
      <c r="G19" s="1167" t="s">
        <v>6</v>
      </c>
      <c r="H19" s="1233"/>
    </row>
    <row r="20" spans="1:9" ht="12.75" customHeight="1" x14ac:dyDescent="0.2">
      <c r="A20" s="1424">
        <f>SUM(A21:A22)</f>
        <v>3252</v>
      </c>
      <c r="B20" s="1425" t="s">
        <v>170</v>
      </c>
      <c r="C20" s="1426" t="s">
        <v>6</v>
      </c>
      <c r="D20" s="1427" t="s">
        <v>810</v>
      </c>
      <c r="E20" s="1428">
        <f>SUM(E21:E22)</f>
        <v>3252</v>
      </c>
      <c r="F20" s="1429">
        <f>SUM(F21:F22)</f>
        <v>3252</v>
      </c>
      <c r="G20" s="1419"/>
      <c r="H20" s="1233"/>
    </row>
    <row r="21" spans="1:9" ht="12.75" customHeight="1" x14ac:dyDescent="0.2">
      <c r="A21" s="1412">
        <v>2880</v>
      </c>
      <c r="B21" s="1430" t="s">
        <v>179</v>
      </c>
      <c r="C21" s="1431" t="s">
        <v>811</v>
      </c>
      <c r="D21" s="1432" t="s">
        <v>755</v>
      </c>
      <c r="E21" s="1416">
        <v>3252</v>
      </c>
      <c r="F21" s="1417">
        <v>2880</v>
      </c>
      <c r="G21" s="307"/>
      <c r="H21" s="1233"/>
    </row>
    <row r="22" spans="1:9" ht="12.75" customHeight="1" x14ac:dyDescent="0.2">
      <c r="A22" s="1412">
        <v>372</v>
      </c>
      <c r="B22" s="1433" t="s">
        <v>179</v>
      </c>
      <c r="C22" s="1431" t="s">
        <v>812</v>
      </c>
      <c r="D22" s="1250" t="s">
        <v>813</v>
      </c>
      <c r="E22" s="1416">
        <v>0</v>
      </c>
      <c r="F22" s="1417">
        <v>372</v>
      </c>
      <c r="G22" s="307"/>
      <c r="H22" s="1233"/>
    </row>
    <row r="23" spans="1:9" ht="12.75" customHeight="1" x14ac:dyDescent="0.2">
      <c r="A23" s="1434">
        <f>SUM(A24:A32)</f>
        <v>755727.34</v>
      </c>
      <c r="B23" s="1435" t="s">
        <v>170</v>
      </c>
      <c r="C23" s="1436" t="s">
        <v>6</v>
      </c>
      <c r="D23" s="1437" t="s">
        <v>814</v>
      </c>
      <c r="E23" s="1438">
        <f>SUM(E24:E32)</f>
        <v>814888.87</v>
      </c>
      <c r="F23" s="1439">
        <f>SUM(F24:F32)</f>
        <v>814888.87</v>
      </c>
      <c r="G23" s="1440"/>
      <c r="H23" s="1233"/>
    </row>
    <row r="24" spans="1:9" ht="12.75" customHeight="1" x14ac:dyDescent="0.2">
      <c r="A24" s="1412">
        <v>360000</v>
      </c>
      <c r="B24" s="1413" t="s">
        <v>179</v>
      </c>
      <c r="C24" s="1414" t="s">
        <v>1329</v>
      </c>
      <c r="D24" s="1415" t="s">
        <v>815</v>
      </c>
      <c r="E24" s="1416">
        <v>375000</v>
      </c>
      <c r="F24" s="1417">
        <v>375000</v>
      </c>
      <c r="G24" s="307"/>
      <c r="H24" s="1233"/>
    </row>
    <row r="25" spans="1:9" ht="12.75" customHeight="1" x14ac:dyDescent="0.2">
      <c r="A25" s="1412">
        <v>340000</v>
      </c>
      <c r="B25" s="1413" t="s">
        <v>179</v>
      </c>
      <c r="C25" s="1414" t="s">
        <v>1336</v>
      </c>
      <c r="D25" s="1441" t="s">
        <v>816</v>
      </c>
      <c r="E25" s="1416">
        <v>393000</v>
      </c>
      <c r="F25" s="1417">
        <v>393000</v>
      </c>
      <c r="G25" s="307"/>
      <c r="H25" s="1233"/>
    </row>
    <row r="26" spans="1:9" ht="12.75" customHeight="1" x14ac:dyDescent="0.2">
      <c r="A26" s="1412">
        <v>25000</v>
      </c>
      <c r="B26" s="1413" t="s">
        <v>179</v>
      </c>
      <c r="C26" s="1414" t="s">
        <v>1330</v>
      </c>
      <c r="D26" s="2257" t="s">
        <v>1325</v>
      </c>
      <c r="E26" s="1416">
        <v>25000</v>
      </c>
      <c r="F26" s="1417">
        <v>25000</v>
      </c>
      <c r="G26" s="307"/>
      <c r="H26" s="1233"/>
    </row>
    <row r="27" spans="1:9" ht="12.75" customHeight="1" x14ac:dyDescent="0.2">
      <c r="A27" s="1412">
        <v>10000</v>
      </c>
      <c r="B27" s="1413" t="s">
        <v>179</v>
      </c>
      <c r="C27" s="1414" t="s">
        <v>1335</v>
      </c>
      <c r="D27" s="1415" t="s">
        <v>817</v>
      </c>
      <c r="E27" s="1416">
        <v>10000</v>
      </c>
      <c r="F27" s="1417">
        <v>10000</v>
      </c>
      <c r="G27" s="307"/>
      <c r="H27" s="1233"/>
    </row>
    <row r="28" spans="1:9" ht="12.75" customHeight="1" x14ac:dyDescent="0.2">
      <c r="A28" s="1412">
        <v>10</v>
      </c>
      <c r="B28" s="1413" t="s">
        <v>179</v>
      </c>
      <c r="C28" s="1414" t="s">
        <v>1331</v>
      </c>
      <c r="D28" s="1415" t="s">
        <v>1326</v>
      </c>
      <c r="E28" s="1416">
        <v>10</v>
      </c>
      <c r="F28" s="1417">
        <v>10</v>
      </c>
      <c r="G28" s="307"/>
      <c r="H28" s="1233"/>
    </row>
    <row r="29" spans="1:9" ht="12.75" customHeight="1" x14ac:dyDescent="0.2">
      <c r="A29" s="1442">
        <v>5933</v>
      </c>
      <c r="B29" s="1420" t="s">
        <v>179</v>
      </c>
      <c r="C29" s="1421" t="s">
        <v>1334</v>
      </c>
      <c r="D29" s="1422" t="s">
        <v>1327</v>
      </c>
      <c r="E29" s="1443">
        <v>6308.83</v>
      </c>
      <c r="F29" s="1444">
        <v>6308.83</v>
      </c>
      <c r="G29" s="1419"/>
      <c r="H29" s="1233"/>
      <c r="I29" s="1347"/>
    </row>
    <row r="30" spans="1:9" ht="12.75" customHeight="1" x14ac:dyDescent="0.2">
      <c r="A30" s="1278">
        <v>2784.34</v>
      </c>
      <c r="B30" s="1445" t="s">
        <v>179</v>
      </c>
      <c r="C30" s="1446" t="s">
        <v>1332</v>
      </c>
      <c r="D30" s="1447" t="s">
        <v>818</v>
      </c>
      <c r="E30" s="1241">
        <v>2570.04</v>
      </c>
      <c r="F30" s="1242">
        <v>2570.04</v>
      </c>
      <c r="G30" s="1419"/>
      <c r="H30" s="1233"/>
      <c r="I30" s="1347"/>
    </row>
    <row r="31" spans="1:9" ht="12.75" customHeight="1" x14ac:dyDescent="0.2">
      <c r="A31" s="1278">
        <v>0</v>
      </c>
      <c r="B31" s="1445" t="s">
        <v>179</v>
      </c>
      <c r="C31" s="1446" t="s">
        <v>1851</v>
      </c>
      <c r="D31" s="1447" t="s">
        <v>1852</v>
      </c>
      <c r="E31" s="1241">
        <v>2000</v>
      </c>
      <c r="F31" s="1242">
        <v>2000</v>
      </c>
      <c r="G31" s="1419"/>
      <c r="H31" s="1233"/>
      <c r="I31" s="1347"/>
    </row>
    <row r="32" spans="1:9" ht="12.75" customHeight="1" thickBot="1" x14ac:dyDescent="0.25">
      <c r="A32" s="1286">
        <v>12000</v>
      </c>
      <c r="B32" s="2629" t="s">
        <v>179</v>
      </c>
      <c r="C32" s="2630" t="s">
        <v>1333</v>
      </c>
      <c r="D32" s="2631" t="s">
        <v>1328</v>
      </c>
      <c r="E32" s="1386">
        <v>1000</v>
      </c>
      <c r="F32" s="1290">
        <v>1000</v>
      </c>
      <c r="G32" s="1448"/>
      <c r="H32" s="1233"/>
      <c r="I32" s="1347"/>
    </row>
    <row r="33" spans="1:8" ht="12.75" customHeight="1" x14ac:dyDescent="0.2">
      <c r="B33" s="1152"/>
      <c r="C33" s="1152"/>
      <c r="D33" s="1152"/>
      <c r="E33" s="288"/>
      <c r="F33" s="288"/>
      <c r="G33" s="288"/>
      <c r="H33" s="1233"/>
    </row>
    <row r="34" spans="1:8" ht="12.75" customHeight="1" x14ac:dyDescent="0.2">
      <c r="E34" s="762"/>
    </row>
    <row r="35" spans="1:8" ht="18.600000000000001" customHeight="1" x14ac:dyDescent="0.2">
      <c r="B35" s="201" t="s">
        <v>1821</v>
      </c>
      <c r="C35" s="201"/>
      <c r="D35" s="201"/>
      <c r="E35" s="201"/>
      <c r="F35" s="201"/>
      <c r="G35" s="201"/>
    </row>
    <row r="36" spans="1:8" ht="12.75" customHeight="1" thickBot="1" x14ac:dyDescent="0.25">
      <c r="B36" s="1152"/>
      <c r="C36" s="1152"/>
      <c r="D36" s="1152"/>
      <c r="E36" s="288"/>
      <c r="F36" s="288"/>
      <c r="G36" s="182" t="s">
        <v>110</v>
      </c>
    </row>
    <row r="37" spans="1:8" ht="12.75" customHeight="1" x14ac:dyDescent="0.2">
      <c r="A37" s="3472" t="s">
        <v>1801</v>
      </c>
      <c r="B37" s="3482" t="s">
        <v>318</v>
      </c>
      <c r="C37" s="3484" t="s">
        <v>819</v>
      </c>
      <c r="D37" s="3476" t="s">
        <v>292</v>
      </c>
      <c r="E37" s="3549" t="s">
        <v>1804</v>
      </c>
      <c r="F37" s="3468" t="s">
        <v>1800</v>
      </c>
      <c r="G37" s="3470" t="s">
        <v>167</v>
      </c>
    </row>
    <row r="38" spans="1:8" ht="12.75" customHeight="1" thickBot="1" x14ac:dyDescent="0.25">
      <c r="A38" s="3473"/>
      <c r="B38" s="3498"/>
      <c r="C38" s="3493"/>
      <c r="D38" s="3477"/>
      <c r="E38" s="3550"/>
      <c r="F38" s="3507"/>
      <c r="G38" s="3471"/>
    </row>
    <row r="39" spans="1:8" ht="12.75" customHeight="1" thickBot="1" x14ac:dyDescent="0.25">
      <c r="A39" s="186">
        <f>A40</f>
        <v>16400</v>
      </c>
      <c r="B39" s="230" t="s">
        <v>2</v>
      </c>
      <c r="C39" s="583" t="s">
        <v>168</v>
      </c>
      <c r="D39" s="185" t="s">
        <v>169</v>
      </c>
      <c r="E39" s="186">
        <f>E40</f>
        <v>30360</v>
      </c>
      <c r="F39" s="186">
        <f>F40</f>
        <v>32360</v>
      </c>
      <c r="G39" s="1167" t="s">
        <v>6</v>
      </c>
    </row>
    <row r="40" spans="1:8" ht="12.75" customHeight="1" x14ac:dyDescent="0.2">
      <c r="A40" s="1275">
        <f>SUM(A41:A56)</f>
        <v>16400</v>
      </c>
      <c r="B40" s="990" t="s">
        <v>6</v>
      </c>
      <c r="C40" s="1235" t="s">
        <v>6</v>
      </c>
      <c r="D40" s="1276" t="s">
        <v>820</v>
      </c>
      <c r="E40" s="1237">
        <f>SUM(E41:E56)</f>
        <v>30360</v>
      </c>
      <c r="F40" s="1169">
        <f>SUM(F41:F56)</f>
        <v>32360</v>
      </c>
      <c r="G40" s="467"/>
    </row>
    <row r="41" spans="1:8" ht="12.75" customHeight="1" x14ac:dyDescent="0.2">
      <c r="A41" s="1278">
        <v>15000</v>
      </c>
      <c r="B41" s="835" t="s">
        <v>2</v>
      </c>
      <c r="C41" s="1240" t="s">
        <v>822</v>
      </c>
      <c r="D41" s="1254" t="s">
        <v>823</v>
      </c>
      <c r="E41" s="1241">
        <v>18000</v>
      </c>
      <c r="F41" s="1242">
        <v>20000</v>
      </c>
      <c r="G41" s="385"/>
    </row>
    <row r="42" spans="1:8" ht="12.75" customHeight="1" x14ac:dyDescent="0.2">
      <c r="A42" s="2259"/>
      <c r="B42" s="835" t="s">
        <v>2</v>
      </c>
      <c r="C42" s="1240" t="s">
        <v>824</v>
      </c>
      <c r="D42" s="1254" t="s">
        <v>825</v>
      </c>
      <c r="E42" s="1241">
        <v>420</v>
      </c>
      <c r="F42" s="1242">
        <v>0</v>
      </c>
      <c r="G42" s="469"/>
    </row>
    <row r="43" spans="1:8" ht="12.75" customHeight="1" x14ac:dyDescent="0.2">
      <c r="A43" s="1278">
        <v>10</v>
      </c>
      <c r="B43" s="835" t="s">
        <v>2</v>
      </c>
      <c r="C43" s="1240" t="s">
        <v>826</v>
      </c>
      <c r="D43" s="1254" t="s">
        <v>827</v>
      </c>
      <c r="E43" s="1241"/>
      <c r="F43" s="1242">
        <v>10</v>
      </c>
      <c r="G43" s="385"/>
    </row>
    <row r="44" spans="1:8" ht="12.75" customHeight="1" x14ac:dyDescent="0.2">
      <c r="A44" s="1278">
        <v>25</v>
      </c>
      <c r="B44" s="835" t="s">
        <v>2</v>
      </c>
      <c r="C44" s="1240" t="s">
        <v>828</v>
      </c>
      <c r="D44" s="1254" t="s">
        <v>829</v>
      </c>
      <c r="E44" s="1241"/>
      <c r="F44" s="1242">
        <v>25</v>
      </c>
      <c r="G44" s="385"/>
    </row>
    <row r="45" spans="1:8" ht="12.75" customHeight="1" x14ac:dyDescent="0.2">
      <c r="A45" s="1278">
        <v>10</v>
      </c>
      <c r="B45" s="835" t="s">
        <v>2</v>
      </c>
      <c r="C45" s="1240" t="s">
        <v>830</v>
      </c>
      <c r="D45" s="1254" t="s">
        <v>831</v>
      </c>
      <c r="E45" s="1241"/>
      <c r="F45" s="1242">
        <v>10</v>
      </c>
      <c r="G45" s="385"/>
    </row>
    <row r="46" spans="1:8" ht="12.75" customHeight="1" x14ac:dyDescent="0.2">
      <c r="A46" s="1278">
        <v>85</v>
      </c>
      <c r="B46" s="835" t="s">
        <v>2</v>
      </c>
      <c r="C46" s="1240" t="s">
        <v>832</v>
      </c>
      <c r="D46" s="1254" t="s">
        <v>833</v>
      </c>
      <c r="E46" s="1241"/>
      <c r="F46" s="1242">
        <v>85</v>
      </c>
      <c r="G46" s="385"/>
    </row>
    <row r="47" spans="1:8" ht="12.75" customHeight="1" x14ac:dyDescent="0.2">
      <c r="A47" s="1278">
        <v>89</v>
      </c>
      <c r="B47" s="835" t="s">
        <v>2</v>
      </c>
      <c r="C47" s="1240" t="s">
        <v>834</v>
      </c>
      <c r="D47" s="1254" t="s">
        <v>835</v>
      </c>
      <c r="E47" s="1241"/>
      <c r="F47" s="1242">
        <v>89</v>
      </c>
      <c r="G47" s="385"/>
    </row>
    <row r="48" spans="1:8" ht="12.75" customHeight="1" x14ac:dyDescent="0.2">
      <c r="A48" s="1278">
        <v>30</v>
      </c>
      <c r="B48" s="835" t="s">
        <v>2</v>
      </c>
      <c r="C48" s="1240" t="s">
        <v>836</v>
      </c>
      <c r="D48" s="1254" t="s">
        <v>837</v>
      </c>
      <c r="E48" s="1241"/>
      <c r="F48" s="1242">
        <v>30</v>
      </c>
      <c r="G48" s="385"/>
    </row>
    <row r="49" spans="1:8" ht="12.75" customHeight="1" x14ac:dyDescent="0.2">
      <c r="A49" s="1278">
        <v>51</v>
      </c>
      <c r="B49" s="835" t="s">
        <v>2</v>
      </c>
      <c r="C49" s="1240" t="s">
        <v>838</v>
      </c>
      <c r="D49" s="1254" t="s">
        <v>839</v>
      </c>
      <c r="E49" s="1241"/>
      <c r="F49" s="1242">
        <v>51</v>
      </c>
      <c r="G49" s="385"/>
    </row>
    <row r="50" spans="1:8" ht="12.75" customHeight="1" x14ac:dyDescent="0.2">
      <c r="A50" s="1278">
        <v>120</v>
      </c>
      <c r="B50" s="835" t="s">
        <v>2</v>
      </c>
      <c r="C50" s="1240" t="s">
        <v>840</v>
      </c>
      <c r="D50" s="1254" t="s">
        <v>841</v>
      </c>
      <c r="E50" s="1241"/>
      <c r="F50" s="1242">
        <v>120</v>
      </c>
      <c r="G50" s="385"/>
    </row>
    <row r="51" spans="1:8" ht="12.75" customHeight="1" x14ac:dyDescent="0.2">
      <c r="A51" s="1278">
        <v>80</v>
      </c>
      <c r="B51" s="835" t="s">
        <v>2</v>
      </c>
      <c r="C51" s="1240" t="s">
        <v>842</v>
      </c>
      <c r="D51" s="1254" t="s">
        <v>843</v>
      </c>
      <c r="E51" s="1241">
        <v>80</v>
      </c>
      <c r="F51" s="1242">
        <v>80</v>
      </c>
      <c r="G51" s="385"/>
    </row>
    <row r="52" spans="1:8" ht="12.75" customHeight="1" x14ac:dyDescent="0.2">
      <c r="A52" s="1278">
        <v>800</v>
      </c>
      <c r="B52" s="835" t="s">
        <v>2</v>
      </c>
      <c r="C52" s="1449" t="s">
        <v>1337</v>
      </c>
      <c r="D52" s="1455" t="s">
        <v>844</v>
      </c>
      <c r="E52" s="1241">
        <v>800</v>
      </c>
      <c r="F52" s="1242">
        <v>800</v>
      </c>
      <c r="G52" s="385"/>
    </row>
    <row r="53" spans="1:8" ht="22.5" x14ac:dyDescent="0.2">
      <c r="A53" s="1278">
        <v>100</v>
      </c>
      <c r="B53" s="835" t="s">
        <v>2</v>
      </c>
      <c r="C53" s="1688" t="s">
        <v>821</v>
      </c>
      <c r="D53" s="2634" t="s">
        <v>756</v>
      </c>
      <c r="E53" s="1241">
        <v>50</v>
      </c>
      <c r="F53" s="1242">
        <v>50</v>
      </c>
      <c r="G53" s="1450"/>
    </row>
    <row r="54" spans="1:8" x14ac:dyDescent="0.2">
      <c r="A54" s="1461">
        <v>0</v>
      </c>
      <c r="B54" s="2169" t="s">
        <v>2</v>
      </c>
      <c r="C54" s="2632" t="s">
        <v>1855</v>
      </c>
      <c r="D54" s="2633" t="s">
        <v>1858</v>
      </c>
      <c r="E54" s="1463">
        <v>10000</v>
      </c>
      <c r="F54" s="1464">
        <v>10000</v>
      </c>
      <c r="G54" s="388"/>
    </row>
    <row r="55" spans="1:8" x14ac:dyDescent="0.2">
      <c r="A55" s="1278">
        <v>0</v>
      </c>
      <c r="B55" s="835" t="s">
        <v>2</v>
      </c>
      <c r="C55" s="1449" t="s">
        <v>1853</v>
      </c>
      <c r="D55" s="1455" t="s">
        <v>1856</v>
      </c>
      <c r="E55" s="1241">
        <v>600</v>
      </c>
      <c r="F55" s="1242">
        <v>600</v>
      </c>
      <c r="G55" s="385"/>
    </row>
    <row r="56" spans="1:8" ht="12" thickBot="1" x14ac:dyDescent="0.25">
      <c r="A56" s="1286">
        <v>0</v>
      </c>
      <c r="B56" s="1287" t="s">
        <v>2</v>
      </c>
      <c r="C56" s="2635" t="s">
        <v>1854</v>
      </c>
      <c r="D56" s="2636" t="s">
        <v>1857</v>
      </c>
      <c r="E56" s="1386">
        <v>410</v>
      </c>
      <c r="F56" s="1290">
        <v>410</v>
      </c>
      <c r="G56" s="470"/>
    </row>
    <row r="61" spans="1:8" x14ac:dyDescent="0.2">
      <c r="A61" s="1084"/>
      <c r="B61" s="1164"/>
      <c r="C61" s="1084"/>
      <c r="D61" s="1084"/>
      <c r="E61" s="1084"/>
      <c r="F61" s="1084"/>
      <c r="G61" s="1084"/>
      <c r="H61" s="1164"/>
    </row>
  </sheetData>
  <mergeCells count="20">
    <mergeCell ref="A17:A18"/>
    <mergeCell ref="B17:B18"/>
    <mergeCell ref="C17:C18"/>
    <mergeCell ref="D17:D18"/>
    <mergeCell ref="A37:A38"/>
    <mergeCell ref="B37:B38"/>
    <mergeCell ref="C37:C38"/>
    <mergeCell ref="A1:G1"/>
    <mergeCell ref="A3:G3"/>
    <mergeCell ref="C5:E5"/>
    <mergeCell ref="C7:C8"/>
    <mergeCell ref="D7:D8"/>
    <mergeCell ref="E7:E8"/>
    <mergeCell ref="E17:E18"/>
    <mergeCell ref="F37:F38"/>
    <mergeCell ref="G37:G38"/>
    <mergeCell ref="D37:D38"/>
    <mergeCell ref="E37:E38"/>
    <mergeCell ref="F17:F18"/>
    <mergeCell ref="G17:G1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H228"/>
  <sheetViews>
    <sheetView zoomScaleNormal="100" workbookViewId="0">
      <selection sqref="A1:G1"/>
    </sheetView>
  </sheetViews>
  <sheetFormatPr defaultColWidth="3.140625" defaultRowHeight="12.75" x14ac:dyDescent="0.25"/>
  <cols>
    <col min="1" max="1" width="11.140625" style="2501" customWidth="1"/>
    <col min="2" max="2" width="3.7109375" style="2501" customWidth="1"/>
    <col min="3" max="4" width="5.42578125" style="2501" customWidth="1"/>
    <col min="5" max="5" width="5.5703125" style="2501" customWidth="1"/>
    <col min="6" max="6" width="44.42578125" style="2501" customWidth="1"/>
    <col min="7" max="7" width="12.7109375" style="2556" customWidth="1"/>
    <col min="8" max="8" width="10.140625" style="2501" bestFit="1" customWidth="1"/>
    <col min="9" max="9" width="9.140625" style="2501" customWidth="1"/>
    <col min="10" max="10" width="10.140625" style="2501" bestFit="1" customWidth="1"/>
    <col min="11" max="242" width="9.140625" style="2501" customWidth="1"/>
    <col min="243" max="16384" width="3.140625" style="2501"/>
  </cols>
  <sheetData>
    <row r="1" spans="1:8" ht="18" x14ac:dyDescent="0.25">
      <c r="A1" s="3388" t="s">
        <v>1797</v>
      </c>
      <c r="B1" s="3388"/>
      <c r="C1" s="3388"/>
      <c r="D1" s="3388"/>
      <c r="E1" s="3388"/>
      <c r="F1" s="3388"/>
      <c r="G1" s="3388"/>
      <c r="H1" s="2500"/>
    </row>
    <row r="2" spans="1:8" x14ac:dyDescent="0.25">
      <c r="A2" s="2502"/>
      <c r="B2" s="2502"/>
      <c r="C2" s="2502"/>
      <c r="D2" s="2502"/>
      <c r="E2" s="2502"/>
      <c r="F2" s="2502"/>
      <c r="G2" s="2502"/>
      <c r="H2" s="2503"/>
    </row>
    <row r="3" spans="1:8" ht="15.75" x14ac:dyDescent="0.25">
      <c r="A3" s="3522" t="s">
        <v>1798</v>
      </c>
      <c r="B3" s="3522"/>
      <c r="C3" s="3522"/>
      <c r="D3" s="3522"/>
      <c r="E3" s="3522"/>
      <c r="F3" s="3522"/>
      <c r="G3" s="3522"/>
      <c r="H3" s="2503"/>
    </row>
    <row r="4" spans="1:8" x14ac:dyDescent="0.25">
      <c r="A4" s="2502"/>
      <c r="B4" s="2502"/>
      <c r="C4" s="2502"/>
      <c r="D4" s="2502"/>
      <c r="E4" s="2502"/>
      <c r="F4" s="2502"/>
      <c r="G4" s="2502"/>
      <c r="H4" s="2503"/>
    </row>
    <row r="5" spans="1:8" ht="15.75" x14ac:dyDescent="0.25">
      <c r="A5" s="3616" t="s">
        <v>1799</v>
      </c>
      <c r="B5" s="3616"/>
      <c r="C5" s="3616"/>
      <c r="D5" s="3616"/>
      <c r="E5" s="3616"/>
      <c r="F5" s="3616"/>
      <c r="G5" s="3616"/>
      <c r="H5" s="2504"/>
    </row>
    <row r="6" spans="1:8" ht="15.75" x14ac:dyDescent="0.25">
      <c r="A6" s="810"/>
      <c r="B6" s="810"/>
      <c r="C6" s="810"/>
      <c r="D6" s="810"/>
      <c r="E6" s="810"/>
      <c r="F6" s="810"/>
      <c r="G6" s="810"/>
      <c r="H6" s="2504"/>
    </row>
    <row r="7" spans="1:8" ht="12.75" customHeight="1" thickBot="1" x14ac:dyDescent="0.3">
      <c r="A7" s="2502"/>
      <c r="B7" s="2502"/>
      <c r="C7" s="2502"/>
      <c r="D7" s="2502"/>
      <c r="E7" s="2502"/>
      <c r="F7" s="2502"/>
      <c r="G7" s="2505" t="s">
        <v>68</v>
      </c>
    </row>
    <row r="8" spans="1:8" ht="12.75" customHeight="1" thickBot="1" x14ac:dyDescent="0.25">
      <c r="A8" s="2506" t="s">
        <v>1801</v>
      </c>
      <c r="B8" s="2507" t="s">
        <v>318</v>
      </c>
      <c r="C8" s="2508" t="s">
        <v>168</v>
      </c>
      <c r="D8" s="2509" t="s">
        <v>674</v>
      </c>
      <c r="E8" s="2510" t="s">
        <v>675</v>
      </c>
      <c r="F8" s="2511" t="s">
        <v>672</v>
      </c>
      <c r="G8" s="2583" t="s">
        <v>1800</v>
      </c>
    </row>
    <row r="9" spans="1:8" ht="12.75" customHeight="1" x14ac:dyDescent="0.25">
      <c r="A9" s="2806">
        <f>A10</f>
        <v>6020</v>
      </c>
      <c r="B9" s="2512" t="s">
        <v>2</v>
      </c>
      <c r="C9" s="2513" t="s">
        <v>6</v>
      </c>
      <c r="D9" s="2514" t="s">
        <v>6</v>
      </c>
      <c r="E9" s="2515" t="s">
        <v>6</v>
      </c>
      <c r="F9" s="2516" t="s">
        <v>1550</v>
      </c>
      <c r="G9" s="2584">
        <f>G10</f>
        <v>6020</v>
      </c>
    </row>
    <row r="10" spans="1:8" ht="12.75" customHeight="1" thickBot="1" x14ac:dyDescent="0.3">
      <c r="A10" s="2807">
        <v>6020</v>
      </c>
      <c r="B10" s="2518" t="s">
        <v>170</v>
      </c>
      <c r="C10" s="2519" t="s">
        <v>6</v>
      </c>
      <c r="D10" s="2520">
        <v>2292</v>
      </c>
      <c r="E10" s="2521">
        <v>2329</v>
      </c>
      <c r="F10" s="2522" t="s">
        <v>2477</v>
      </c>
      <c r="G10" s="2586">
        <v>6020</v>
      </c>
    </row>
    <row r="11" spans="1:8" s="2528" customFormat="1" ht="12.75" customHeight="1" thickBot="1" x14ac:dyDescent="0.3">
      <c r="A11" s="2808">
        <f>A12</f>
        <v>27570.881999999994</v>
      </c>
      <c r="B11" s="2523" t="s">
        <v>2</v>
      </c>
      <c r="C11" s="2524" t="s">
        <v>6</v>
      </c>
      <c r="D11" s="2525" t="s">
        <v>6</v>
      </c>
      <c r="E11" s="2526" t="s">
        <v>6</v>
      </c>
      <c r="F11" s="2527" t="s">
        <v>1552</v>
      </c>
      <c r="G11" s="2587">
        <f>G12</f>
        <v>27570.879999999994</v>
      </c>
    </row>
    <row r="12" spans="1:8" ht="12.75" customHeight="1" thickBot="1" x14ac:dyDescent="0.3">
      <c r="A12" s="3344">
        <f>SUM(A13:A228)</f>
        <v>27570.881999999994</v>
      </c>
      <c r="B12" s="2529" t="s">
        <v>170</v>
      </c>
      <c r="C12" s="2530" t="s">
        <v>6</v>
      </c>
      <c r="D12" s="2531" t="s">
        <v>6</v>
      </c>
      <c r="E12" s="2532">
        <v>4121</v>
      </c>
      <c r="F12" s="2533" t="s">
        <v>1553</v>
      </c>
      <c r="G12" s="2588">
        <f>SUM(G13:G228)</f>
        <v>27570.879999999994</v>
      </c>
    </row>
    <row r="13" spans="1:8" s="2539" customFormat="1" ht="12.75" customHeight="1" x14ac:dyDescent="0.25">
      <c r="A13" s="2809">
        <v>0</v>
      </c>
      <c r="B13" s="2534" t="s">
        <v>179</v>
      </c>
      <c r="C13" s="2535" t="s">
        <v>1554</v>
      </c>
      <c r="D13" s="2536"/>
      <c r="E13" s="2537">
        <v>4121</v>
      </c>
      <c r="F13" s="2538" t="s">
        <v>1555</v>
      </c>
      <c r="G13" s="2589">
        <v>0</v>
      </c>
    </row>
    <row r="14" spans="1:8" s="2539" customFormat="1" ht="12.75" customHeight="1" x14ac:dyDescent="0.25">
      <c r="A14" s="2809">
        <v>0</v>
      </c>
      <c r="B14" s="2540" t="s">
        <v>179</v>
      </c>
      <c r="C14" s="2541">
        <v>2001</v>
      </c>
      <c r="D14" s="2542"/>
      <c r="E14" s="2543">
        <v>4121</v>
      </c>
      <c r="F14" s="2538" t="s">
        <v>1556</v>
      </c>
      <c r="G14" s="2589">
        <v>0</v>
      </c>
    </row>
    <row r="15" spans="1:8" s="2539" customFormat="1" ht="12.75" customHeight="1" x14ac:dyDescent="0.25">
      <c r="A15" s="2810">
        <v>247.68</v>
      </c>
      <c r="B15" s="2517" t="s">
        <v>179</v>
      </c>
      <c r="C15" s="2544">
        <v>2002</v>
      </c>
      <c r="D15" s="2544"/>
      <c r="E15" s="2543">
        <v>4121</v>
      </c>
      <c r="F15" s="2545" t="s">
        <v>1557</v>
      </c>
      <c r="G15" s="2585">
        <v>247.68</v>
      </c>
    </row>
    <row r="16" spans="1:8" s="2539" customFormat="1" ht="12.75" customHeight="1" x14ac:dyDescent="0.25">
      <c r="A16" s="2810">
        <v>677.79</v>
      </c>
      <c r="B16" s="2540" t="s">
        <v>179</v>
      </c>
      <c r="C16" s="2541">
        <v>2003</v>
      </c>
      <c r="D16" s="2542"/>
      <c r="E16" s="2543">
        <v>4121</v>
      </c>
      <c r="F16" s="2546" t="s">
        <v>1558</v>
      </c>
      <c r="G16" s="2585">
        <v>677.79</v>
      </c>
    </row>
    <row r="17" spans="1:7" s="2539" customFormat="1" ht="12.75" customHeight="1" x14ac:dyDescent="0.25">
      <c r="A17" s="2810">
        <v>244.89</v>
      </c>
      <c r="B17" s="2540" t="s">
        <v>179</v>
      </c>
      <c r="C17" s="2541">
        <v>2004</v>
      </c>
      <c r="D17" s="2542"/>
      <c r="E17" s="2543">
        <v>4121</v>
      </c>
      <c r="F17" s="2546" t="s">
        <v>1559</v>
      </c>
      <c r="G17" s="2585">
        <v>244.89</v>
      </c>
    </row>
    <row r="18" spans="1:7" s="2539" customFormat="1" ht="12.75" customHeight="1" x14ac:dyDescent="0.25">
      <c r="A18" s="2810">
        <v>264.95999999999998</v>
      </c>
      <c r="B18" s="2540" t="s">
        <v>179</v>
      </c>
      <c r="C18" s="2541">
        <v>2005</v>
      </c>
      <c r="D18" s="2542"/>
      <c r="E18" s="2543">
        <v>4121</v>
      </c>
      <c r="F18" s="2546" t="s">
        <v>1560</v>
      </c>
      <c r="G18" s="2585">
        <v>264.95999999999998</v>
      </c>
    </row>
    <row r="19" spans="1:7" s="2539" customFormat="1" ht="12.75" customHeight="1" x14ac:dyDescent="0.25">
      <c r="A19" s="2810">
        <v>694.98</v>
      </c>
      <c r="B19" s="2540" t="s">
        <v>179</v>
      </c>
      <c r="C19" s="2541">
        <v>2006</v>
      </c>
      <c r="D19" s="2542"/>
      <c r="E19" s="2543">
        <v>4121</v>
      </c>
      <c r="F19" s="2546" t="s">
        <v>1561</v>
      </c>
      <c r="G19" s="2585">
        <v>694.98</v>
      </c>
    </row>
    <row r="20" spans="1:7" s="2539" customFormat="1" ht="12.75" customHeight="1" x14ac:dyDescent="0.25">
      <c r="A20" s="2810">
        <v>565.29</v>
      </c>
      <c r="B20" s="2540" t="s">
        <v>179</v>
      </c>
      <c r="C20" s="2541">
        <v>2007</v>
      </c>
      <c r="D20" s="2542"/>
      <c r="E20" s="2543">
        <v>4121</v>
      </c>
      <c r="F20" s="2546" t="s">
        <v>1562</v>
      </c>
      <c r="G20" s="2585">
        <v>565.29</v>
      </c>
    </row>
    <row r="21" spans="1:7" s="2539" customFormat="1" ht="12.75" customHeight="1" x14ac:dyDescent="0.25">
      <c r="A21" s="2810">
        <v>330.66</v>
      </c>
      <c r="B21" s="2540" t="s">
        <v>179</v>
      </c>
      <c r="C21" s="2541">
        <v>2008</v>
      </c>
      <c r="D21" s="2542"/>
      <c r="E21" s="2543">
        <v>4121</v>
      </c>
      <c r="F21" s="2546" t="s">
        <v>1563</v>
      </c>
      <c r="G21" s="2585">
        <v>330.66</v>
      </c>
    </row>
    <row r="22" spans="1:7" s="2539" customFormat="1" ht="12.75" customHeight="1" x14ac:dyDescent="0.25">
      <c r="A22" s="2810">
        <v>256.58999999999997</v>
      </c>
      <c r="B22" s="2540" t="s">
        <v>179</v>
      </c>
      <c r="C22" s="2541">
        <v>2009</v>
      </c>
      <c r="D22" s="2542"/>
      <c r="E22" s="2543">
        <v>4121</v>
      </c>
      <c r="F22" s="2546" t="s">
        <v>1564</v>
      </c>
      <c r="G22" s="2585">
        <v>256.58999999999997</v>
      </c>
    </row>
    <row r="23" spans="1:7" s="2539" customFormat="1" ht="12.75" customHeight="1" x14ac:dyDescent="0.25">
      <c r="A23" s="2810">
        <v>85.32</v>
      </c>
      <c r="B23" s="2540" t="s">
        <v>179</v>
      </c>
      <c r="C23" s="2541">
        <v>2010</v>
      </c>
      <c r="D23" s="2542"/>
      <c r="E23" s="2543">
        <v>4121</v>
      </c>
      <c r="F23" s="2546" t="s">
        <v>1565</v>
      </c>
      <c r="G23" s="2585">
        <v>85.32</v>
      </c>
    </row>
    <row r="24" spans="1:7" s="2539" customFormat="1" ht="12.75" customHeight="1" x14ac:dyDescent="0.25">
      <c r="A24" s="2810">
        <v>91.53</v>
      </c>
      <c r="B24" s="2540" t="s">
        <v>179</v>
      </c>
      <c r="C24" s="2541">
        <v>2011</v>
      </c>
      <c r="D24" s="2542"/>
      <c r="E24" s="2543">
        <v>4121</v>
      </c>
      <c r="F24" s="2546" t="s">
        <v>1566</v>
      </c>
      <c r="G24" s="2585">
        <v>91.53</v>
      </c>
    </row>
    <row r="25" spans="1:7" s="2539" customFormat="1" ht="12.75" customHeight="1" x14ac:dyDescent="0.25">
      <c r="A25" s="2810">
        <v>61.92</v>
      </c>
      <c r="B25" s="2540" t="s">
        <v>179</v>
      </c>
      <c r="C25" s="2541">
        <v>2012</v>
      </c>
      <c r="D25" s="2542"/>
      <c r="E25" s="2543">
        <v>4121</v>
      </c>
      <c r="F25" s="2546" t="s">
        <v>1567</v>
      </c>
      <c r="G25" s="2585">
        <v>61.92</v>
      </c>
    </row>
    <row r="26" spans="1:7" s="2539" customFormat="1" ht="12.75" customHeight="1" x14ac:dyDescent="0.25">
      <c r="A26" s="2810">
        <v>133.97</v>
      </c>
      <c r="B26" s="2540" t="s">
        <v>179</v>
      </c>
      <c r="C26" s="2541">
        <v>2013</v>
      </c>
      <c r="D26" s="2542"/>
      <c r="E26" s="2543">
        <v>4121</v>
      </c>
      <c r="F26" s="2546" t="s">
        <v>1568</v>
      </c>
      <c r="G26" s="2585">
        <v>133.97</v>
      </c>
    </row>
    <row r="27" spans="1:7" s="2539" customFormat="1" ht="12.75" customHeight="1" x14ac:dyDescent="0.25">
      <c r="A27" s="2810">
        <v>10.53</v>
      </c>
      <c r="B27" s="2540" t="s">
        <v>179</v>
      </c>
      <c r="C27" s="2541">
        <v>2014</v>
      </c>
      <c r="D27" s="2542"/>
      <c r="E27" s="2543">
        <v>4121</v>
      </c>
      <c r="F27" s="2546" t="s">
        <v>1569</v>
      </c>
      <c r="G27" s="2585">
        <v>10.53</v>
      </c>
    </row>
    <row r="28" spans="1:7" s="2539" customFormat="1" ht="12.75" customHeight="1" x14ac:dyDescent="0.25">
      <c r="A28" s="2810">
        <v>29.16</v>
      </c>
      <c r="B28" s="2540" t="s">
        <v>179</v>
      </c>
      <c r="C28" s="2541">
        <v>2015</v>
      </c>
      <c r="D28" s="2542"/>
      <c r="E28" s="2543">
        <v>4121</v>
      </c>
      <c r="F28" s="2546" t="s">
        <v>1570</v>
      </c>
      <c r="G28" s="2585">
        <v>29.16</v>
      </c>
    </row>
    <row r="29" spans="1:7" s="2539" customFormat="1" ht="12.75" customHeight="1" x14ac:dyDescent="0.25">
      <c r="A29" s="2810">
        <v>48.06</v>
      </c>
      <c r="B29" s="2540" t="s">
        <v>179</v>
      </c>
      <c r="C29" s="2541">
        <v>2016</v>
      </c>
      <c r="D29" s="2542"/>
      <c r="E29" s="2543">
        <v>4121</v>
      </c>
      <c r="F29" s="2546" t="s">
        <v>1571</v>
      </c>
      <c r="G29" s="2585">
        <v>48.06</v>
      </c>
    </row>
    <row r="30" spans="1:7" s="2539" customFormat="1" ht="12.75" customHeight="1" x14ac:dyDescent="0.25">
      <c r="A30" s="2810">
        <v>64.260000000000005</v>
      </c>
      <c r="B30" s="2540" t="s">
        <v>179</v>
      </c>
      <c r="C30" s="2541">
        <v>2017</v>
      </c>
      <c r="D30" s="2542"/>
      <c r="E30" s="2543">
        <v>4121</v>
      </c>
      <c r="F30" s="2546" t="s">
        <v>1572</v>
      </c>
      <c r="G30" s="2585">
        <v>64.260000000000005</v>
      </c>
    </row>
    <row r="31" spans="1:7" s="2539" customFormat="1" ht="12.75" customHeight="1" x14ac:dyDescent="0.25">
      <c r="A31" s="2810">
        <v>80.55</v>
      </c>
      <c r="B31" s="2540" t="s">
        <v>179</v>
      </c>
      <c r="C31" s="2541">
        <v>2018</v>
      </c>
      <c r="D31" s="2542"/>
      <c r="E31" s="2543">
        <v>4121</v>
      </c>
      <c r="F31" s="2546" t="s">
        <v>1573</v>
      </c>
      <c r="G31" s="2585">
        <v>80.55</v>
      </c>
    </row>
    <row r="32" spans="1:7" s="2539" customFormat="1" ht="12.75" customHeight="1" x14ac:dyDescent="0.25">
      <c r="A32" s="2810">
        <v>47.79</v>
      </c>
      <c r="B32" s="2540" t="s">
        <v>179</v>
      </c>
      <c r="C32" s="2541">
        <v>2019</v>
      </c>
      <c r="D32" s="2542"/>
      <c r="E32" s="2543">
        <v>4121</v>
      </c>
      <c r="F32" s="2546" t="s">
        <v>1574</v>
      </c>
      <c r="G32" s="2585">
        <v>47.79</v>
      </c>
    </row>
    <row r="33" spans="1:7" s="2539" customFormat="1" ht="12.75" customHeight="1" x14ac:dyDescent="0.25">
      <c r="A33" s="2810">
        <v>45.63</v>
      </c>
      <c r="B33" s="2540" t="s">
        <v>179</v>
      </c>
      <c r="C33" s="2541">
        <v>2020</v>
      </c>
      <c r="D33" s="2542"/>
      <c r="E33" s="2543">
        <v>4121</v>
      </c>
      <c r="F33" s="2546" t="s">
        <v>1575</v>
      </c>
      <c r="G33" s="2585">
        <v>45.63</v>
      </c>
    </row>
    <row r="34" spans="1:7" s="2539" customFormat="1" ht="12.75" customHeight="1" x14ac:dyDescent="0.25">
      <c r="A34" s="2810">
        <v>23.76</v>
      </c>
      <c r="B34" s="2540" t="s">
        <v>179</v>
      </c>
      <c r="C34" s="2541">
        <v>2021</v>
      </c>
      <c r="D34" s="2542"/>
      <c r="E34" s="2543">
        <v>4121</v>
      </c>
      <c r="F34" s="2546" t="s">
        <v>1576</v>
      </c>
      <c r="G34" s="2585">
        <v>23.76</v>
      </c>
    </row>
    <row r="35" spans="1:7" s="2539" customFormat="1" ht="12.75" customHeight="1" x14ac:dyDescent="0.25">
      <c r="A35" s="2810">
        <v>20.97</v>
      </c>
      <c r="B35" s="2540" t="s">
        <v>179</v>
      </c>
      <c r="C35" s="2541">
        <v>2022</v>
      </c>
      <c r="D35" s="2542"/>
      <c r="E35" s="2543">
        <v>4121</v>
      </c>
      <c r="F35" s="2546" t="s">
        <v>1577</v>
      </c>
      <c r="G35" s="2585">
        <v>20.97</v>
      </c>
    </row>
    <row r="36" spans="1:7" s="2539" customFormat="1" ht="12.75" customHeight="1" x14ac:dyDescent="0.25">
      <c r="A36" s="2810">
        <v>20.43</v>
      </c>
      <c r="B36" s="2540" t="s">
        <v>179</v>
      </c>
      <c r="C36" s="2541">
        <v>2023</v>
      </c>
      <c r="D36" s="2542"/>
      <c r="E36" s="2543">
        <v>4121</v>
      </c>
      <c r="F36" s="2546" t="s">
        <v>1578</v>
      </c>
      <c r="G36" s="2585">
        <v>20.43</v>
      </c>
    </row>
    <row r="37" spans="1:7" s="2539" customFormat="1" ht="12.75" customHeight="1" x14ac:dyDescent="0.25">
      <c r="A37" s="2810">
        <v>91.71</v>
      </c>
      <c r="B37" s="2540" t="s">
        <v>179</v>
      </c>
      <c r="C37" s="2541">
        <v>2024</v>
      </c>
      <c r="D37" s="2542"/>
      <c r="E37" s="2543">
        <v>4121</v>
      </c>
      <c r="F37" s="2546" t="s">
        <v>1579</v>
      </c>
      <c r="G37" s="2585">
        <v>91.71</v>
      </c>
    </row>
    <row r="38" spans="1:7" s="2539" customFormat="1" ht="12.75" customHeight="1" x14ac:dyDescent="0.25">
      <c r="A38" s="2810">
        <v>14.76</v>
      </c>
      <c r="B38" s="2540" t="s">
        <v>179</v>
      </c>
      <c r="C38" s="2541">
        <v>2025</v>
      </c>
      <c r="D38" s="2542"/>
      <c r="E38" s="2543">
        <v>4121</v>
      </c>
      <c r="F38" s="2546" t="s">
        <v>1580</v>
      </c>
      <c r="G38" s="2585">
        <v>14.76</v>
      </c>
    </row>
    <row r="39" spans="1:7" s="2539" customFormat="1" ht="12.75" customHeight="1" x14ac:dyDescent="0.25">
      <c r="A39" s="2810">
        <v>48.33</v>
      </c>
      <c r="B39" s="2540" t="s">
        <v>179</v>
      </c>
      <c r="C39" s="2541">
        <v>2026</v>
      </c>
      <c r="D39" s="2542"/>
      <c r="E39" s="2543">
        <v>4121</v>
      </c>
      <c r="F39" s="2546" t="s">
        <v>1581</v>
      </c>
      <c r="G39" s="2585">
        <v>48.33</v>
      </c>
    </row>
    <row r="40" spans="1:7" s="2539" customFormat="1" ht="12.75" customHeight="1" x14ac:dyDescent="0.25">
      <c r="A40" s="2810">
        <v>58.95</v>
      </c>
      <c r="B40" s="2540" t="s">
        <v>179</v>
      </c>
      <c r="C40" s="2541">
        <v>2027</v>
      </c>
      <c r="D40" s="2542"/>
      <c r="E40" s="2543">
        <v>4121</v>
      </c>
      <c r="F40" s="2546" t="s">
        <v>1582</v>
      </c>
      <c r="G40" s="2585">
        <v>58.95</v>
      </c>
    </row>
    <row r="41" spans="1:7" s="2539" customFormat="1" ht="12.75" customHeight="1" x14ac:dyDescent="0.25">
      <c r="A41" s="2810">
        <v>32.31</v>
      </c>
      <c r="B41" s="2540" t="s">
        <v>179</v>
      </c>
      <c r="C41" s="2541">
        <v>2028</v>
      </c>
      <c r="D41" s="2542"/>
      <c r="E41" s="2543">
        <v>4121</v>
      </c>
      <c r="F41" s="2546" t="s">
        <v>1583</v>
      </c>
      <c r="G41" s="2585">
        <v>32.31</v>
      </c>
    </row>
    <row r="42" spans="1:7" s="2539" customFormat="1" ht="12.75" customHeight="1" x14ac:dyDescent="0.25">
      <c r="A42" s="2810">
        <v>41.58</v>
      </c>
      <c r="B42" s="2540" t="s">
        <v>179</v>
      </c>
      <c r="C42" s="2541">
        <v>2029</v>
      </c>
      <c r="D42" s="2542"/>
      <c r="E42" s="2543">
        <v>4121</v>
      </c>
      <c r="F42" s="2546" t="s">
        <v>1584</v>
      </c>
      <c r="G42" s="2585">
        <v>41.58</v>
      </c>
    </row>
    <row r="43" spans="1:7" s="2539" customFormat="1" ht="12.75" customHeight="1" x14ac:dyDescent="0.25">
      <c r="A43" s="2810">
        <v>32.67</v>
      </c>
      <c r="B43" s="2540" t="s">
        <v>179</v>
      </c>
      <c r="C43" s="2541">
        <v>2030</v>
      </c>
      <c r="D43" s="2542"/>
      <c r="E43" s="2543">
        <v>4121</v>
      </c>
      <c r="F43" s="2546" t="s">
        <v>1585</v>
      </c>
      <c r="G43" s="2585">
        <v>32.67</v>
      </c>
    </row>
    <row r="44" spans="1:7" s="2539" customFormat="1" ht="12.75" customHeight="1" x14ac:dyDescent="0.25">
      <c r="A44" s="2810">
        <v>76.59</v>
      </c>
      <c r="B44" s="2540" t="s">
        <v>179</v>
      </c>
      <c r="C44" s="2541">
        <v>2031</v>
      </c>
      <c r="D44" s="2542"/>
      <c r="E44" s="2543">
        <v>4121</v>
      </c>
      <c r="F44" s="2546" t="s">
        <v>1586</v>
      </c>
      <c r="G44" s="2585">
        <v>76.59</v>
      </c>
    </row>
    <row r="45" spans="1:7" s="2539" customFormat="1" ht="12.75" customHeight="1" x14ac:dyDescent="0.25">
      <c r="A45" s="2810">
        <v>33.119999999999997</v>
      </c>
      <c r="B45" s="2540" t="s">
        <v>179</v>
      </c>
      <c r="C45" s="2541">
        <v>2032</v>
      </c>
      <c r="D45" s="2542"/>
      <c r="E45" s="2543">
        <v>4121</v>
      </c>
      <c r="F45" s="2546" t="s">
        <v>1587</v>
      </c>
      <c r="G45" s="2585">
        <v>33.119999999999997</v>
      </c>
    </row>
    <row r="46" spans="1:7" s="2539" customFormat="1" ht="12.75" customHeight="1" x14ac:dyDescent="0.25">
      <c r="A46" s="2810">
        <v>38.159999999999997</v>
      </c>
      <c r="B46" s="2540" t="s">
        <v>179</v>
      </c>
      <c r="C46" s="2541">
        <v>2033</v>
      </c>
      <c r="D46" s="2542"/>
      <c r="E46" s="2543">
        <v>4121</v>
      </c>
      <c r="F46" s="2546" t="s">
        <v>1588</v>
      </c>
      <c r="G46" s="2585">
        <v>38.159999999999997</v>
      </c>
    </row>
    <row r="47" spans="1:7" s="2539" customFormat="1" ht="12.75" customHeight="1" x14ac:dyDescent="0.25">
      <c r="A47" s="2810">
        <v>19.98</v>
      </c>
      <c r="B47" s="2540" t="s">
        <v>179</v>
      </c>
      <c r="C47" s="2541">
        <v>2034</v>
      </c>
      <c r="D47" s="2542"/>
      <c r="E47" s="2543">
        <v>4121</v>
      </c>
      <c r="F47" s="2546" t="s">
        <v>1589</v>
      </c>
      <c r="G47" s="2585">
        <v>19.98</v>
      </c>
    </row>
    <row r="48" spans="1:7" s="2539" customFormat="1" ht="12.75" customHeight="1" x14ac:dyDescent="0.25">
      <c r="A48" s="2810">
        <v>141.38999999999999</v>
      </c>
      <c r="B48" s="2540" t="s">
        <v>179</v>
      </c>
      <c r="C48" s="2541">
        <v>2035</v>
      </c>
      <c r="D48" s="2542"/>
      <c r="E48" s="2543">
        <v>4121</v>
      </c>
      <c r="F48" s="2546" t="s">
        <v>1590</v>
      </c>
      <c r="G48" s="2585">
        <v>141.38999999999999</v>
      </c>
    </row>
    <row r="49" spans="1:7" s="2539" customFormat="1" ht="12.75" customHeight="1" x14ac:dyDescent="0.25">
      <c r="A49" s="2810">
        <v>77.489999999999995</v>
      </c>
      <c r="B49" s="2540" t="s">
        <v>179</v>
      </c>
      <c r="C49" s="2541">
        <v>2036</v>
      </c>
      <c r="D49" s="2542"/>
      <c r="E49" s="2543">
        <v>4121</v>
      </c>
      <c r="F49" s="2546" t="s">
        <v>1591</v>
      </c>
      <c r="G49" s="2585">
        <v>77.489999999999995</v>
      </c>
    </row>
    <row r="50" spans="1:7" s="2539" customFormat="1" ht="12.75" customHeight="1" x14ac:dyDescent="0.25">
      <c r="A50" s="2810">
        <v>68.489999999999995</v>
      </c>
      <c r="B50" s="2540" t="s">
        <v>179</v>
      </c>
      <c r="C50" s="2541">
        <v>2037</v>
      </c>
      <c r="D50" s="2542"/>
      <c r="E50" s="2543">
        <v>4121</v>
      </c>
      <c r="F50" s="2546" t="s">
        <v>1592</v>
      </c>
      <c r="G50" s="2585">
        <v>68.489999999999995</v>
      </c>
    </row>
    <row r="51" spans="1:7" s="2539" customFormat="1" ht="12.75" customHeight="1" x14ac:dyDescent="0.25">
      <c r="A51" s="2810">
        <v>100.44</v>
      </c>
      <c r="B51" s="2540" t="s">
        <v>179</v>
      </c>
      <c r="C51" s="2541">
        <v>2038</v>
      </c>
      <c r="D51" s="2542"/>
      <c r="E51" s="2543">
        <v>4121</v>
      </c>
      <c r="F51" s="2546" t="s">
        <v>1593</v>
      </c>
      <c r="G51" s="2585">
        <v>100.44</v>
      </c>
    </row>
    <row r="52" spans="1:7" s="2539" customFormat="1" ht="12.75" customHeight="1" x14ac:dyDescent="0.25">
      <c r="A52" s="2810">
        <v>30.51</v>
      </c>
      <c r="B52" s="2540" t="s">
        <v>179</v>
      </c>
      <c r="C52" s="2541">
        <v>2039</v>
      </c>
      <c r="D52" s="2542"/>
      <c r="E52" s="2543">
        <v>4121</v>
      </c>
      <c r="F52" s="2546" t="s">
        <v>1594</v>
      </c>
      <c r="G52" s="2585">
        <v>30.51</v>
      </c>
    </row>
    <row r="53" spans="1:7" s="2539" customFormat="1" ht="12.75" customHeight="1" x14ac:dyDescent="0.25">
      <c r="A53" s="2810">
        <v>62.37</v>
      </c>
      <c r="B53" s="2540" t="s">
        <v>179</v>
      </c>
      <c r="C53" s="2541">
        <v>2040</v>
      </c>
      <c r="D53" s="2542"/>
      <c r="E53" s="2543">
        <v>4121</v>
      </c>
      <c r="F53" s="2546" t="s">
        <v>1595</v>
      </c>
      <c r="G53" s="2585">
        <v>62.37</v>
      </c>
    </row>
    <row r="54" spans="1:7" s="2539" customFormat="1" ht="12.75" customHeight="1" x14ac:dyDescent="0.25">
      <c r="A54" s="2810">
        <v>26.19</v>
      </c>
      <c r="B54" s="2540" t="s">
        <v>179</v>
      </c>
      <c r="C54" s="2541">
        <v>2041</v>
      </c>
      <c r="D54" s="2542"/>
      <c r="E54" s="2543">
        <v>4121</v>
      </c>
      <c r="F54" s="2546" t="s">
        <v>1596</v>
      </c>
      <c r="G54" s="2585">
        <v>26.19</v>
      </c>
    </row>
    <row r="55" spans="1:7" s="2539" customFormat="1" ht="12.75" customHeight="1" x14ac:dyDescent="0.25">
      <c r="A55" s="2810">
        <v>35.549999999999997</v>
      </c>
      <c r="B55" s="2540" t="s">
        <v>179</v>
      </c>
      <c r="C55" s="2541">
        <v>2042</v>
      </c>
      <c r="D55" s="2542"/>
      <c r="E55" s="2543">
        <v>4121</v>
      </c>
      <c r="F55" s="2546" t="s">
        <v>1597</v>
      </c>
      <c r="G55" s="2585">
        <v>35.549999999999997</v>
      </c>
    </row>
    <row r="56" spans="1:7" s="2539" customFormat="1" ht="12.75" customHeight="1" x14ac:dyDescent="0.25">
      <c r="A56" s="2810">
        <v>120.15</v>
      </c>
      <c r="B56" s="2540" t="s">
        <v>179</v>
      </c>
      <c r="C56" s="2541">
        <v>2043</v>
      </c>
      <c r="D56" s="2542"/>
      <c r="E56" s="2543">
        <v>4121</v>
      </c>
      <c r="F56" s="2546" t="s">
        <v>1598</v>
      </c>
      <c r="G56" s="2585">
        <v>120.15</v>
      </c>
    </row>
    <row r="57" spans="1:7" s="2539" customFormat="1" ht="12.75" customHeight="1" x14ac:dyDescent="0.25">
      <c r="A57" s="2810">
        <v>26.64</v>
      </c>
      <c r="B57" s="2540" t="s">
        <v>179</v>
      </c>
      <c r="C57" s="2541">
        <v>2044</v>
      </c>
      <c r="D57" s="2542"/>
      <c r="E57" s="2543">
        <v>4121</v>
      </c>
      <c r="F57" s="2546" t="s">
        <v>1599</v>
      </c>
      <c r="G57" s="2585">
        <v>26.64</v>
      </c>
    </row>
    <row r="58" spans="1:7" s="2539" customFormat="1" ht="12.75" customHeight="1" x14ac:dyDescent="0.25">
      <c r="A58" s="2810">
        <v>70.56</v>
      </c>
      <c r="B58" s="2540" t="s">
        <v>179</v>
      </c>
      <c r="C58" s="2541">
        <v>2045</v>
      </c>
      <c r="D58" s="2542"/>
      <c r="E58" s="2543">
        <v>4121</v>
      </c>
      <c r="F58" s="2546" t="s">
        <v>1600</v>
      </c>
      <c r="G58" s="2585">
        <v>70.56</v>
      </c>
    </row>
    <row r="59" spans="1:7" s="2539" customFormat="1" ht="12.75" customHeight="1" x14ac:dyDescent="0.25">
      <c r="A59" s="2810">
        <v>15.57</v>
      </c>
      <c r="B59" s="2540" t="s">
        <v>179</v>
      </c>
      <c r="C59" s="2541">
        <v>2046</v>
      </c>
      <c r="D59" s="2542"/>
      <c r="E59" s="2543">
        <v>4121</v>
      </c>
      <c r="F59" s="2546" t="s">
        <v>1601</v>
      </c>
      <c r="G59" s="2585">
        <v>15.57</v>
      </c>
    </row>
    <row r="60" spans="1:7" s="2539" customFormat="1" ht="12.75" customHeight="1" x14ac:dyDescent="0.25">
      <c r="A60" s="2810">
        <v>213.3</v>
      </c>
      <c r="B60" s="2540" t="s">
        <v>179</v>
      </c>
      <c r="C60" s="2541">
        <v>2047</v>
      </c>
      <c r="D60" s="2542"/>
      <c r="E60" s="2543">
        <v>4121</v>
      </c>
      <c r="F60" s="2546" t="s">
        <v>1602</v>
      </c>
      <c r="G60" s="2585">
        <v>213.3</v>
      </c>
    </row>
    <row r="61" spans="1:7" ht="12.75" customHeight="1" x14ac:dyDescent="0.25">
      <c r="A61" s="2810">
        <v>85.5</v>
      </c>
      <c r="B61" s="2540" t="s">
        <v>179</v>
      </c>
      <c r="C61" s="2541">
        <v>2048</v>
      </c>
      <c r="D61" s="2542"/>
      <c r="E61" s="2543">
        <v>4121</v>
      </c>
      <c r="F61" s="2546" t="s">
        <v>1603</v>
      </c>
      <c r="G61" s="2585">
        <v>85.5</v>
      </c>
    </row>
    <row r="62" spans="1:7" ht="12.75" customHeight="1" x14ac:dyDescent="0.25">
      <c r="A62" s="2810">
        <v>40.229999999999997</v>
      </c>
      <c r="B62" s="2540" t="s">
        <v>179</v>
      </c>
      <c r="C62" s="2541">
        <v>2049</v>
      </c>
      <c r="D62" s="2542"/>
      <c r="E62" s="2543">
        <v>4121</v>
      </c>
      <c r="F62" s="2546" t="s">
        <v>1604</v>
      </c>
      <c r="G62" s="2585">
        <v>40.229999999999997</v>
      </c>
    </row>
    <row r="63" spans="1:7" s="2539" customFormat="1" ht="12.75" customHeight="1" x14ac:dyDescent="0.25">
      <c r="A63" s="2809">
        <v>29.61</v>
      </c>
      <c r="B63" s="2547" t="s">
        <v>179</v>
      </c>
      <c r="C63" s="2548">
        <v>2050</v>
      </c>
      <c r="D63" s="2549"/>
      <c r="E63" s="2537">
        <v>4121</v>
      </c>
      <c r="F63" s="2550" t="s">
        <v>1605</v>
      </c>
      <c r="G63" s="2589">
        <v>29.61</v>
      </c>
    </row>
    <row r="64" spans="1:7" s="2539" customFormat="1" ht="12.75" customHeight="1" x14ac:dyDescent="0.25">
      <c r="A64" s="2810">
        <v>19.71</v>
      </c>
      <c r="B64" s="2547" t="s">
        <v>179</v>
      </c>
      <c r="C64" s="2548">
        <v>2051</v>
      </c>
      <c r="D64" s="2549"/>
      <c r="E64" s="2537">
        <v>4121</v>
      </c>
      <c r="F64" s="2550" t="s">
        <v>1606</v>
      </c>
      <c r="G64" s="2589">
        <v>19.71</v>
      </c>
    </row>
    <row r="65" spans="1:7" s="2539" customFormat="1" ht="12.75" customHeight="1" x14ac:dyDescent="0.25">
      <c r="A65" s="2810">
        <v>111.87</v>
      </c>
      <c r="B65" s="2540" t="s">
        <v>179</v>
      </c>
      <c r="C65" s="2541">
        <v>2052</v>
      </c>
      <c r="D65" s="2542"/>
      <c r="E65" s="2543">
        <v>4121</v>
      </c>
      <c r="F65" s="2546" t="s">
        <v>1607</v>
      </c>
      <c r="G65" s="2585">
        <v>111.87</v>
      </c>
    </row>
    <row r="66" spans="1:7" s="2539" customFormat="1" ht="12.75" customHeight="1" x14ac:dyDescent="0.25">
      <c r="A66" s="2810">
        <v>119.79</v>
      </c>
      <c r="B66" s="2540" t="s">
        <v>179</v>
      </c>
      <c r="C66" s="2541">
        <v>2053</v>
      </c>
      <c r="D66" s="2542"/>
      <c r="E66" s="2543">
        <v>4121</v>
      </c>
      <c r="F66" s="2546" t="s">
        <v>1608</v>
      </c>
      <c r="G66" s="2585">
        <v>119.79</v>
      </c>
    </row>
    <row r="67" spans="1:7" s="2539" customFormat="1" ht="12.75" customHeight="1" x14ac:dyDescent="0.25">
      <c r="A67" s="2810">
        <v>30.42</v>
      </c>
      <c r="B67" s="2540" t="s">
        <v>179</v>
      </c>
      <c r="C67" s="2541">
        <v>2054</v>
      </c>
      <c r="D67" s="2542"/>
      <c r="E67" s="2543">
        <v>4121</v>
      </c>
      <c r="F67" s="2546" t="s">
        <v>1609</v>
      </c>
      <c r="G67" s="2585">
        <v>30.42</v>
      </c>
    </row>
    <row r="68" spans="1:7" s="2539" customFormat="1" ht="12.75" customHeight="1" x14ac:dyDescent="0.25">
      <c r="A68" s="2810">
        <v>49.86</v>
      </c>
      <c r="B68" s="2540" t="s">
        <v>179</v>
      </c>
      <c r="C68" s="2541">
        <v>2055</v>
      </c>
      <c r="D68" s="2542"/>
      <c r="E68" s="2543">
        <v>4121</v>
      </c>
      <c r="F68" s="2546" t="s">
        <v>1610</v>
      </c>
      <c r="G68" s="2585">
        <v>49.86</v>
      </c>
    </row>
    <row r="69" spans="1:7" s="2539" customFormat="1" ht="12.75" customHeight="1" x14ac:dyDescent="0.25">
      <c r="A69" s="2810">
        <v>24.39</v>
      </c>
      <c r="B69" s="2540" t="s">
        <v>179</v>
      </c>
      <c r="C69" s="2541">
        <v>2056</v>
      </c>
      <c r="D69" s="2542"/>
      <c r="E69" s="2543">
        <v>4121</v>
      </c>
      <c r="F69" s="2546" t="s">
        <v>1611</v>
      </c>
      <c r="G69" s="2585">
        <v>24.39</v>
      </c>
    </row>
    <row r="70" spans="1:7" s="2539" customFormat="1" ht="12.75" customHeight="1" x14ac:dyDescent="0.25">
      <c r="A70" s="2810">
        <v>13.77</v>
      </c>
      <c r="B70" s="2540" t="s">
        <v>179</v>
      </c>
      <c r="C70" s="2541">
        <v>2057</v>
      </c>
      <c r="D70" s="2542"/>
      <c r="E70" s="2543">
        <v>4121</v>
      </c>
      <c r="F70" s="2546" t="s">
        <v>1612</v>
      </c>
      <c r="G70" s="2585">
        <v>13.77</v>
      </c>
    </row>
    <row r="71" spans="1:7" s="2539" customFormat="1" ht="12.75" customHeight="1" x14ac:dyDescent="0.25">
      <c r="A71" s="2810">
        <v>325.98</v>
      </c>
      <c r="B71" s="2540" t="s">
        <v>179</v>
      </c>
      <c r="C71" s="2541">
        <v>2058</v>
      </c>
      <c r="D71" s="2542"/>
      <c r="E71" s="2543">
        <v>4121</v>
      </c>
      <c r="F71" s="2546" t="s">
        <v>1613</v>
      </c>
      <c r="G71" s="2585">
        <v>325.98</v>
      </c>
    </row>
    <row r="72" spans="1:7" s="2539" customFormat="1" ht="12.75" customHeight="1" x14ac:dyDescent="0.25">
      <c r="A72" s="2810">
        <v>8.2799999999999994</v>
      </c>
      <c r="B72" s="2540" t="s">
        <v>179</v>
      </c>
      <c r="C72" s="2541">
        <v>2059</v>
      </c>
      <c r="D72" s="2542"/>
      <c r="E72" s="2543">
        <v>4121</v>
      </c>
      <c r="F72" s="2546" t="s">
        <v>1614</v>
      </c>
      <c r="G72" s="2585">
        <v>8.2799999999999994</v>
      </c>
    </row>
    <row r="73" spans="1:7" s="2539" customFormat="1" ht="12.75" customHeight="1" x14ac:dyDescent="0.25">
      <c r="A73" s="2810">
        <v>1000</v>
      </c>
      <c r="B73" s="2540" t="s">
        <v>179</v>
      </c>
      <c r="C73" s="2541">
        <v>3001</v>
      </c>
      <c r="D73" s="2542"/>
      <c r="E73" s="2543">
        <v>4121</v>
      </c>
      <c r="F73" s="2546" t="s">
        <v>1615</v>
      </c>
      <c r="G73" s="2585">
        <v>1000</v>
      </c>
    </row>
    <row r="74" spans="1:7" s="2539" customFormat="1" ht="12.75" customHeight="1" x14ac:dyDescent="0.25">
      <c r="A74" s="2810">
        <v>277.74</v>
      </c>
      <c r="B74" s="2540" t="s">
        <v>179</v>
      </c>
      <c r="C74" s="2541">
        <v>3002</v>
      </c>
      <c r="D74" s="2542"/>
      <c r="E74" s="2543">
        <v>4121</v>
      </c>
      <c r="F74" s="2546" t="s">
        <v>1616</v>
      </c>
      <c r="G74" s="2585">
        <v>277.74</v>
      </c>
    </row>
    <row r="75" spans="1:7" s="2539" customFormat="1" ht="12.75" customHeight="1" x14ac:dyDescent="0.25">
      <c r="A75" s="2810">
        <v>247.41</v>
      </c>
      <c r="B75" s="2540" t="s">
        <v>179</v>
      </c>
      <c r="C75" s="2541">
        <v>3003</v>
      </c>
      <c r="D75" s="2542"/>
      <c r="E75" s="2543">
        <v>4121</v>
      </c>
      <c r="F75" s="2546" t="s">
        <v>1617</v>
      </c>
      <c r="G75" s="2585">
        <v>247.41</v>
      </c>
    </row>
    <row r="76" spans="1:7" s="2539" customFormat="1" ht="12.75" customHeight="1" x14ac:dyDescent="0.25">
      <c r="A76" s="2810">
        <v>337.59</v>
      </c>
      <c r="B76" s="2540" t="s">
        <v>179</v>
      </c>
      <c r="C76" s="2541">
        <v>3004</v>
      </c>
      <c r="D76" s="2542"/>
      <c r="E76" s="2543">
        <v>4121</v>
      </c>
      <c r="F76" s="2546" t="s">
        <v>1618</v>
      </c>
      <c r="G76" s="2585">
        <v>337.59</v>
      </c>
    </row>
    <row r="77" spans="1:7" s="2539" customFormat="1" ht="12.75" customHeight="1" x14ac:dyDescent="0.25">
      <c r="A77" s="2810">
        <v>762.68</v>
      </c>
      <c r="B77" s="2540" t="s">
        <v>179</v>
      </c>
      <c r="C77" s="2541">
        <v>3005</v>
      </c>
      <c r="D77" s="2542"/>
      <c r="E77" s="2543">
        <v>4121</v>
      </c>
      <c r="F77" s="2546" t="s">
        <v>1619</v>
      </c>
      <c r="G77" s="2585">
        <v>762.68</v>
      </c>
    </row>
    <row r="78" spans="1:7" s="2539" customFormat="1" ht="12.75" customHeight="1" x14ac:dyDescent="0.25">
      <c r="A78" s="2810">
        <v>238.5</v>
      </c>
      <c r="B78" s="2540" t="s">
        <v>179</v>
      </c>
      <c r="C78" s="2541">
        <v>3006</v>
      </c>
      <c r="D78" s="2542"/>
      <c r="E78" s="2543">
        <v>4121</v>
      </c>
      <c r="F78" s="2546" t="s">
        <v>1620</v>
      </c>
      <c r="G78" s="2585">
        <v>238.5</v>
      </c>
    </row>
    <row r="79" spans="1:7" s="2539" customFormat="1" ht="12.75" customHeight="1" x14ac:dyDescent="0.25">
      <c r="A79" s="2810">
        <v>546.21</v>
      </c>
      <c r="B79" s="2540" t="s">
        <v>179</v>
      </c>
      <c r="C79" s="2541">
        <v>3007</v>
      </c>
      <c r="D79" s="2542"/>
      <c r="E79" s="2543">
        <v>4121</v>
      </c>
      <c r="F79" s="2546" t="s">
        <v>1621</v>
      </c>
      <c r="G79" s="2585">
        <v>546.21</v>
      </c>
    </row>
    <row r="80" spans="1:7" s="2539" customFormat="1" ht="12.75" customHeight="1" x14ac:dyDescent="0.25">
      <c r="A80" s="2810">
        <v>31.77</v>
      </c>
      <c r="B80" s="2540" t="s">
        <v>179</v>
      </c>
      <c r="C80" s="2541">
        <v>3008</v>
      </c>
      <c r="D80" s="2542"/>
      <c r="E80" s="2543">
        <v>4121</v>
      </c>
      <c r="F80" s="2546" t="s">
        <v>1622</v>
      </c>
      <c r="G80" s="2585">
        <v>31.77</v>
      </c>
    </row>
    <row r="81" spans="1:7" s="2539" customFormat="1" ht="12.75" customHeight="1" x14ac:dyDescent="0.25">
      <c r="A81" s="2810">
        <v>32.85</v>
      </c>
      <c r="B81" s="2540" t="s">
        <v>179</v>
      </c>
      <c r="C81" s="2541">
        <v>3009</v>
      </c>
      <c r="D81" s="2542"/>
      <c r="E81" s="2543">
        <v>4121</v>
      </c>
      <c r="F81" s="2546" t="s">
        <v>1623</v>
      </c>
      <c r="G81" s="2585">
        <v>32.85</v>
      </c>
    </row>
    <row r="82" spans="1:7" s="2539" customFormat="1" ht="12.75" customHeight="1" x14ac:dyDescent="0.25">
      <c r="A82" s="2810">
        <v>17.28</v>
      </c>
      <c r="B82" s="2540" t="s">
        <v>179</v>
      </c>
      <c r="C82" s="2541">
        <v>3010</v>
      </c>
      <c r="D82" s="2542"/>
      <c r="E82" s="2543">
        <v>4121</v>
      </c>
      <c r="F82" s="2546" t="s">
        <v>1624</v>
      </c>
      <c r="G82" s="2585">
        <v>17.28</v>
      </c>
    </row>
    <row r="83" spans="1:7" s="2539" customFormat="1" ht="12.75" customHeight="1" x14ac:dyDescent="0.25">
      <c r="A83" s="2810">
        <v>53.28</v>
      </c>
      <c r="B83" s="2540" t="s">
        <v>179</v>
      </c>
      <c r="C83" s="2541">
        <v>3011</v>
      </c>
      <c r="D83" s="2542"/>
      <c r="E83" s="2543">
        <v>4121</v>
      </c>
      <c r="F83" s="2546" t="s">
        <v>1625</v>
      </c>
      <c r="G83" s="2585">
        <v>53.28</v>
      </c>
    </row>
    <row r="84" spans="1:7" s="2539" customFormat="1" ht="12.75" customHeight="1" x14ac:dyDescent="0.25">
      <c r="A84" s="2810">
        <v>75.599999999999994</v>
      </c>
      <c r="B84" s="2540" t="s">
        <v>179</v>
      </c>
      <c r="C84" s="2541">
        <v>3012</v>
      </c>
      <c r="D84" s="2542"/>
      <c r="E84" s="2543">
        <v>4121</v>
      </c>
      <c r="F84" s="2546" t="s">
        <v>1626</v>
      </c>
      <c r="G84" s="2585">
        <v>75.599999999999994</v>
      </c>
    </row>
    <row r="85" spans="1:7" s="2539" customFormat="1" ht="12.75" customHeight="1" x14ac:dyDescent="0.25">
      <c r="A85" s="2810">
        <v>131.04</v>
      </c>
      <c r="B85" s="2540" t="s">
        <v>179</v>
      </c>
      <c r="C85" s="2541">
        <v>3013</v>
      </c>
      <c r="D85" s="2542"/>
      <c r="E85" s="2543">
        <v>4121</v>
      </c>
      <c r="F85" s="2546" t="s">
        <v>1627</v>
      </c>
      <c r="G85" s="2585">
        <v>131.04</v>
      </c>
    </row>
    <row r="86" spans="1:7" s="2539" customFormat="1" ht="12.75" customHeight="1" x14ac:dyDescent="0.25">
      <c r="A86" s="2810">
        <v>106.92</v>
      </c>
      <c r="B86" s="2540" t="s">
        <v>179</v>
      </c>
      <c r="C86" s="2541">
        <v>3014</v>
      </c>
      <c r="D86" s="2542"/>
      <c r="E86" s="2543">
        <v>4121</v>
      </c>
      <c r="F86" s="2546" t="s">
        <v>1628</v>
      </c>
      <c r="G86" s="2585">
        <v>106.92</v>
      </c>
    </row>
    <row r="87" spans="1:7" s="2539" customFormat="1" ht="12.75" customHeight="1" x14ac:dyDescent="0.25">
      <c r="A87" s="2810">
        <v>19.350000000000001</v>
      </c>
      <c r="B87" s="2540" t="s">
        <v>179</v>
      </c>
      <c r="C87" s="2541">
        <v>3015</v>
      </c>
      <c r="D87" s="2542"/>
      <c r="E87" s="2543">
        <v>4121</v>
      </c>
      <c r="F87" s="2546" t="s">
        <v>1629</v>
      </c>
      <c r="G87" s="2585">
        <v>19.350000000000001</v>
      </c>
    </row>
    <row r="88" spans="1:7" s="2539" customFormat="1" ht="12.75" customHeight="1" x14ac:dyDescent="0.25">
      <c r="A88" s="2810">
        <v>42.03</v>
      </c>
      <c r="B88" s="2540" t="s">
        <v>179</v>
      </c>
      <c r="C88" s="2541">
        <v>3016</v>
      </c>
      <c r="D88" s="2542"/>
      <c r="E88" s="2543">
        <v>4121</v>
      </c>
      <c r="F88" s="2546" t="s">
        <v>1630</v>
      </c>
      <c r="G88" s="2585">
        <v>42.03</v>
      </c>
    </row>
    <row r="89" spans="1:7" s="2539" customFormat="1" ht="12.75" customHeight="1" x14ac:dyDescent="0.25">
      <c r="A89" s="2810">
        <v>81</v>
      </c>
      <c r="B89" s="2540" t="s">
        <v>179</v>
      </c>
      <c r="C89" s="2541">
        <v>3017</v>
      </c>
      <c r="D89" s="2542"/>
      <c r="E89" s="2543">
        <v>4121</v>
      </c>
      <c r="F89" s="2546" t="s">
        <v>1631</v>
      </c>
      <c r="G89" s="2585">
        <v>81</v>
      </c>
    </row>
    <row r="90" spans="1:7" s="2539" customFormat="1" ht="12.75" customHeight="1" x14ac:dyDescent="0.25">
      <c r="A90" s="2810">
        <v>93.24</v>
      </c>
      <c r="B90" s="2540" t="s">
        <v>179</v>
      </c>
      <c r="C90" s="2541">
        <v>3018</v>
      </c>
      <c r="D90" s="2542"/>
      <c r="E90" s="2543">
        <v>4121</v>
      </c>
      <c r="F90" s="2546" t="s">
        <v>1632</v>
      </c>
      <c r="G90" s="2585">
        <v>93.24</v>
      </c>
    </row>
    <row r="91" spans="1:7" s="2539" customFormat="1" ht="12.75" customHeight="1" x14ac:dyDescent="0.25">
      <c r="A91" s="2810">
        <v>84.24</v>
      </c>
      <c r="B91" s="2540" t="s">
        <v>179</v>
      </c>
      <c r="C91" s="2541">
        <v>3019</v>
      </c>
      <c r="D91" s="2542"/>
      <c r="E91" s="2543">
        <v>4121</v>
      </c>
      <c r="F91" s="2546" t="s">
        <v>1633</v>
      </c>
      <c r="G91" s="2585">
        <v>84.24</v>
      </c>
    </row>
    <row r="92" spans="1:7" s="2539" customFormat="1" ht="12.75" customHeight="1" x14ac:dyDescent="0.25">
      <c r="A92" s="2810">
        <v>23.13</v>
      </c>
      <c r="B92" s="2540" t="s">
        <v>179</v>
      </c>
      <c r="C92" s="2541">
        <v>3020</v>
      </c>
      <c r="D92" s="2542"/>
      <c r="E92" s="2543">
        <v>4121</v>
      </c>
      <c r="F92" s="2546" t="s">
        <v>1634</v>
      </c>
      <c r="G92" s="2585">
        <v>23.13</v>
      </c>
    </row>
    <row r="93" spans="1:7" s="2539" customFormat="1" ht="12.75" customHeight="1" x14ac:dyDescent="0.25">
      <c r="A93" s="2810">
        <v>22.05</v>
      </c>
      <c r="B93" s="2540" t="s">
        <v>179</v>
      </c>
      <c r="C93" s="2541">
        <v>3021</v>
      </c>
      <c r="D93" s="2542"/>
      <c r="E93" s="2543">
        <v>4121</v>
      </c>
      <c r="F93" s="2546" t="s">
        <v>1635</v>
      </c>
      <c r="G93" s="2585">
        <v>22.05</v>
      </c>
    </row>
    <row r="94" spans="1:7" s="2539" customFormat="1" ht="12.75" customHeight="1" x14ac:dyDescent="0.25">
      <c r="A94" s="2810">
        <v>167.31</v>
      </c>
      <c r="B94" s="2540" t="s">
        <v>179</v>
      </c>
      <c r="C94" s="2541">
        <v>3022</v>
      </c>
      <c r="D94" s="2542"/>
      <c r="E94" s="2543">
        <v>4121</v>
      </c>
      <c r="F94" s="2546" t="s">
        <v>1636</v>
      </c>
      <c r="G94" s="2585">
        <v>167.31</v>
      </c>
    </row>
    <row r="95" spans="1:7" s="2539" customFormat="1" ht="12.75" customHeight="1" x14ac:dyDescent="0.25">
      <c r="A95" s="2810">
        <v>106.65</v>
      </c>
      <c r="B95" s="2540" t="s">
        <v>179</v>
      </c>
      <c r="C95" s="2541">
        <v>3023</v>
      </c>
      <c r="D95" s="2542"/>
      <c r="E95" s="2543">
        <v>4121</v>
      </c>
      <c r="F95" s="2546" t="s">
        <v>1637</v>
      </c>
      <c r="G95" s="2585">
        <v>106.65</v>
      </c>
    </row>
    <row r="96" spans="1:7" s="2539" customFormat="1" ht="12.75" customHeight="1" x14ac:dyDescent="0.25">
      <c r="A96" s="2810">
        <v>54.27</v>
      </c>
      <c r="B96" s="2540" t="s">
        <v>179</v>
      </c>
      <c r="C96" s="2541">
        <v>3024</v>
      </c>
      <c r="D96" s="2542"/>
      <c r="E96" s="2543">
        <v>4121</v>
      </c>
      <c r="F96" s="2546" t="s">
        <v>1638</v>
      </c>
      <c r="G96" s="2585">
        <v>54.27</v>
      </c>
    </row>
    <row r="97" spans="1:7" s="2539" customFormat="1" ht="12.75" customHeight="1" x14ac:dyDescent="0.25">
      <c r="A97" s="2810">
        <v>73.53</v>
      </c>
      <c r="B97" s="2540" t="s">
        <v>179</v>
      </c>
      <c r="C97" s="2541">
        <v>3025</v>
      </c>
      <c r="D97" s="2542"/>
      <c r="E97" s="2543">
        <v>4121</v>
      </c>
      <c r="F97" s="2546" t="s">
        <v>1639</v>
      </c>
      <c r="G97" s="2585">
        <v>73.53</v>
      </c>
    </row>
    <row r="98" spans="1:7" s="2539" customFormat="1" ht="12.75" customHeight="1" x14ac:dyDescent="0.25">
      <c r="A98" s="2810">
        <v>178.74</v>
      </c>
      <c r="B98" s="2540" t="s">
        <v>179</v>
      </c>
      <c r="C98" s="2541">
        <v>3026</v>
      </c>
      <c r="D98" s="2542"/>
      <c r="E98" s="2543">
        <v>4121</v>
      </c>
      <c r="F98" s="2546" t="s">
        <v>1595</v>
      </c>
      <c r="G98" s="2585">
        <v>178.74</v>
      </c>
    </row>
    <row r="99" spans="1:7" s="2539" customFormat="1" ht="12.75" customHeight="1" x14ac:dyDescent="0.25">
      <c r="A99" s="2810">
        <v>94.05</v>
      </c>
      <c r="B99" s="2540" t="s">
        <v>179</v>
      </c>
      <c r="C99" s="2541">
        <v>3027</v>
      </c>
      <c r="D99" s="2542"/>
      <c r="E99" s="2543">
        <v>4121</v>
      </c>
      <c r="F99" s="2546" t="s">
        <v>1640</v>
      </c>
      <c r="G99" s="2585">
        <v>94.05</v>
      </c>
    </row>
    <row r="100" spans="1:7" s="2539" customFormat="1" ht="12.75" customHeight="1" x14ac:dyDescent="0.25">
      <c r="A100" s="2810">
        <v>40.32</v>
      </c>
      <c r="B100" s="2540" t="s">
        <v>179</v>
      </c>
      <c r="C100" s="2541">
        <v>3028</v>
      </c>
      <c r="D100" s="2542"/>
      <c r="E100" s="2543">
        <v>4121</v>
      </c>
      <c r="F100" s="2546" t="s">
        <v>1641</v>
      </c>
      <c r="G100" s="2585">
        <v>40.32</v>
      </c>
    </row>
    <row r="101" spans="1:7" s="2539" customFormat="1" ht="12.75" customHeight="1" x14ac:dyDescent="0.25">
      <c r="A101" s="2810">
        <v>15.75</v>
      </c>
      <c r="B101" s="2540" t="s">
        <v>179</v>
      </c>
      <c r="C101" s="2541">
        <v>3029</v>
      </c>
      <c r="D101" s="2542"/>
      <c r="E101" s="2543">
        <v>4121</v>
      </c>
      <c r="F101" s="2546" t="s">
        <v>1642</v>
      </c>
      <c r="G101" s="2585">
        <v>15.75</v>
      </c>
    </row>
    <row r="102" spans="1:7" s="2539" customFormat="1" ht="12.75" customHeight="1" x14ac:dyDescent="0.25">
      <c r="A102" s="2810">
        <v>81.27</v>
      </c>
      <c r="B102" s="2540" t="s">
        <v>179</v>
      </c>
      <c r="C102" s="2541">
        <v>3030</v>
      </c>
      <c r="D102" s="2542"/>
      <c r="E102" s="2543">
        <v>4121</v>
      </c>
      <c r="F102" s="2546" t="s">
        <v>1643</v>
      </c>
      <c r="G102" s="2585">
        <v>81.27</v>
      </c>
    </row>
    <row r="103" spans="1:7" s="2539" customFormat="1" ht="12.75" customHeight="1" x14ac:dyDescent="0.25">
      <c r="A103" s="2810">
        <v>52.83</v>
      </c>
      <c r="B103" s="2540" t="s">
        <v>179</v>
      </c>
      <c r="C103" s="2541">
        <v>3031</v>
      </c>
      <c r="D103" s="2542"/>
      <c r="E103" s="2543">
        <v>4121</v>
      </c>
      <c r="F103" s="2546" t="s">
        <v>1644</v>
      </c>
      <c r="G103" s="2585">
        <v>52.83</v>
      </c>
    </row>
    <row r="104" spans="1:7" s="2539" customFormat="1" ht="12.75" customHeight="1" x14ac:dyDescent="0.25">
      <c r="A104" s="2810">
        <v>10.44</v>
      </c>
      <c r="B104" s="2540" t="s">
        <v>179</v>
      </c>
      <c r="C104" s="2541">
        <v>3032</v>
      </c>
      <c r="D104" s="2542"/>
      <c r="E104" s="2543">
        <v>4121</v>
      </c>
      <c r="F104" s="2546" t="s">
        <v>1645</v>
      </c>
      <c r="G104" s="2585">
        <v>10.44</v>
      </c>
    </row>
    <row r="105" spans="1:7" s="2539" customFormat="1" ht="12.75" customHeight="1" x14ac:dyDescent="0.25">
      <c r="A105" s="2810">
        <v>81.36</v>
      </c>
      <c r="B105" s="2540" t="s">
        <v>179</v>
      </c>
      <c r="C105" s="2541">
        <v>3033</v>
      </c>
      <c r="D105" s="2542"/>
      <c r="E105" s="2543">
        <v>4121</v>
      </c>
      <c r="F105" s="2546" t="s">
        <v>1646</v>
      </c>
      <c r="G105" s="2585">
        <v>81.36</v>
      </c>
    </row>
    <row r="106" spans="1:7" s="2539" customFormat="1" ht="12.75" customHeight="1" x14ac:dyDescent="0.25">
      <c r="A106" s="2810">
        <v>44.91</v>
      </c>
      <c r="B106" s="2540" t="s">
        <v>179</v>
      </c>
      <c r="C106" s="2541">
        <v>3034</v>
      </c>
      <c r="D106" s="2542"/>
      <c r="E106" s="2543">
        <v>4121</v>
      </c>
      <c r="F106" s="2546" t="s">
        <v>1647</v>
      </c>
      <c r="G106" s="2585">
        <v>44.91</v>
      </c>
    </row>
    <row r="107" spans="1:7" s="2539" customFormat="1" ht="12.75" customHeight="1" x14ac:dyDescent="0.25">
      <c r="A107" s="2810">
        <v>1000</v>
      </c>
      <c r="B107" s="2540" t="s">
        <v>179</v>
      </c>
      <c r="C107" s="2541">
        <v>4001</v>
      </c>
      <c r="D107" s="2542"/>
      <c r="E107" s="2543">
        <v>4121</v>
      </c>
      <c r="F107" s="2546" t="s">
        <v>1648</v>
      </c>
      <c r="G107" s="2585">
        <v>1000</v>
      </c>
    </row>
    <row r="108" spans="1:7" ht="12.75" customHeight="1" x14ac:dyDescent="0.25">
      <c r="A108" s="2810">
        <v>403.56</v>
      </c>
      <c r="B108" s="2540" t="s">
        <v>179</v>
      </c>
      <c r="C108" s="2541">
        <v>4002</v>
      </c>
      <c r="D108" s="2542"/>
      <c r="E108" s="2543">
        <v>4121</v>
      </c>
      <c r="F108" s="2546" t="s">
        <v>1649</v>
      </c>
      <c r="G108" s="2585">
        <v>403.56</v>
      </c>
    </row>
    <row r="109" spans="1:7" ht="12.75" customHeight="1" x14ac:dyDescent="0.25">
      <c r="A109" s="2810">
        <v>468.54</v>
      </c>
      <c r="B109" s="2540" t="s">
        <v>179</v>
      </c>
      <c r="C109" s="2541">
        <v>4003</v>
      </c>
      <c r="D109" s="2542"/>
      <c r="E109" s="2543">
        <v>4121</v>
      </c>
      <c r="F109" s="2546" t="s">
        <v>1650</v>
      </c>
      <c r="G109" s="2585">
        <v>468.54</v>
      </c>
    </row>
    <row r="110" spans="1:7" ht="12.75" customHeight="1" x14ac:dyDescent="0.25">
      <c r="A110" s="2810">
        <v>155.07</v>
      </c>
      <c r="B110" s="2540" t="s">
        <v>179</v>
      </c>
      <c r="C110" s="2541">
        <v>4004</v>
      </c>
      <c r="D110" s="2542"/>
      <c r="E110" s="2543">
        <v>4121</v>
      </c>
      <c r="F110" s="2546" t="s">
        <v>1651</v>
      </c>
      <c r="G110" s="2585">
        <v>155.07</v>
      </c>
    </row>
    <row r="111" spans="1:7" ht="12.75" customHeight="1" x14ac:dyDescent="0.25">
      <c r="A111" s="2810">
        <v>352.71</v>
      </c>
      <c r="B111" s="2540" t="s">
        <v>179</v>
      </c>
      <c r="C111" s="2541">
        <v>4006</v>
      </c>
      <c r="D111" s="2542"/>
      <c r="E111" s="2543">
        <v>4121</v>
      </c>
      <c r="F111" s="2546" t="s">
        <v>1652</v>
      </c>
      <c r="G111" s="2585">
        <v>352.71</v>
      </c>
    </row>
    <row r="112" spans="1:7" s="2539" customFormat="1" ht="12.75" customHeight="1" x14ac:dyDescent="0.25">
      <c r="A112" s="2809">
        <v>579.05999999999995</v>
      </c>
      <c r="B112" s="2547" t="s">
        <v>179</v>
      </c>
      <c r="C112" s="2548">
        <v>4007</v>
      </c>
      <c r="D112" s="2549"/>
      <c r="E112" s="2537">
        <v>4121</v>
      </c>
      <c r="F112" s="2550" t="s">
        <v>1653</v>
      </c>
      <c r="G112" s="2589">
        <v>579.05999999999995</v>
      </c>
    </row>
    <row r="113" spans="1:7" s="2539" customFormat="1" ht="12.75" customHeight="1" x14ac:dyDescent="0.25">
      <c r="A113" s="2810">
        <v>1051.02</v>
      </c>
      <c r="B113" s="2540" t="s">
        <v>179</v>
      </c>
      <c r="C113" s="2541">
        <v>4008</v>
      </c>
      <c r="D113" s="2542"/>
      <c r="E113" s="2543">
        <v>4121</v>
      </c>
      <c r="F113" s="2546" t="s">
        <v>1654</v>
      </c>
      <c r="G113" s="2585">
        <v>1051.02</v>
      </c>
    </row>
    <row r="114" spans="1:7" s="2539" customFormat="1" ht="12.75" customHeight="1" x14ac:dyDescent="0.25">
      <c r="A114" s="2810">
        <v>357.93</v>
      </c>
      <c r="B114" s="2540" t="s">
        <v>179</v>
      </c>
      <c r="C114" s="2541">
        <v>4009</v>
      </c>
      <c r="D114" s="2542"/>
      <c r="E114" s="2543">
        <v>4121</v>
      </c>
      <c r="F114" s="2546" t="s">
        <v>1655</v>
      </c>
      <c r="G114" s="2585">
        <v>357.93</v>
      </c>
    </row>
    <row r="115" spans="1:7" s="2539" customFormat="1" ht="12.75" customHeight="1" x14ac:dyDescent="0.25">
      <c r="A115" s="2810">
        <v>256.5</v>
      </c>
      <c r="B115" s="2540" t="s">
        <v>179</v>
      </c>
      <c r="C115" s="2541">
        <v>4010</v>
      </c>
      <c r="D115" s="2542"/>
      <c r="E115" s="2543">
        <v>4121</v>
      </c>
      <c r="F115" s="2546" t="s">
        <v>1656</v>
      </c>
      <c r="G115" s="2585">
        <v>256.5</v>
      </c>
    </row>
    <row r="116" spans="1:7" s="2539" customFormat="1" ht="12.75" customHeight="1" x14ac:dyDescent="0.25">
      <c r="A116" s="2810">
        <v>170.55</v>
      </c>
      <c r="B116" s="2540" t="s">
        <v>179</v>
      </c>
      <c r="C116" s="2541">
        <v>4011</v>
      </c>
      <c r="D116" s="2542"/>
      <c r="E116" s="2543">
        <v>4121</v>
      </c>
      <c r="F116" s="2546" t="s">
        <v>1657</v>
      </c>
      <c r="G116" s="2585">
        <v>170.55</v>
      </c>
    </row>
    <row r="117" spans="1:7" s="2539" customFormat="1" ht="12.75" customHeight="1" x14ac:dyDescent="0.25">
      <c r="A117" s="2810">
        <v>31.77</v>
      </c>
      <c r="B117" s="2540" t="s">
        <v>179</v>
      </c>
      <c r="C117" s="2541">
        <v>4012</v>
      </c>
      <c r="D117" s="2542"/>
      <c r="E117" s="2543">
        <v>4121</v>
      </c>
      <c r="F117" s="2546" t="s">
        <v>1658</v>
      </c>
      <c r="G117" s="2585">
        <v>31.77</v>
      </c>
    </row>
    <row r="118" spans="1:7" s="2539" customFormat="1" ht="12.75" customHeight="1" x14ac:dyDescent="0.25">
      <c r="A118" s="2810">
        <v>9.99</v>
      </c>
      <c r="B118" s="2540" t="s">
        <v>179</v>
      </c>
      <c r="C118" s="2541">
        <v>4013</v>
      </c>
      <c r="D118" s="2542"/>
      <c r="E118" s="2543">
        <v>4121</v>
      </c>
      <c r="F118" s="2546" t="s">
        <v>1659</v>
      </c>
      <c r="G118" s="2585">
        <v>9.99</v>
      </c>
    </row>
    <row r="119" spans="1:7" s="2539" customFormat="1" ht="12.75" customHeight="1" x14ac:dyDescent="0.25">
      <c r="A119" s="2810">
        <v>56.34</v>
      </c>
      <c r="B119" s="2540" t="s">
        <v>179</v>
      </c>
      <c r="C119" s="2541">
        <v>4014</v>
      </c>
      <c r="D119" s="2542"/>
      <c r="E119" s="2543">
        <v>4121</v>
      </c>
      <c r="F119" s="2546" t="s">
        <v>1660</v>
      </c>
      <c r="G119" s="2585">
        <v>56.34</v>
      </c>
    </row>
    <row r="120" spans="1:7" s="2539" customFormat="1" ht="12.75" customHeight="1" x14ac:dyDescent="0.25">
      <c r="A120" s="2810">
        <v>19.350000000000001</v>
      </c>
      <c r="B120" s="2540" t="s">
        <v>179</v>
      </c>
      <c r="C120" s="2541">
        <v>4015</v>
      </c>
      <c r="D120" s="2542"/>
      <c r="E120" s="2543">
        <v>4121</v>
      </c>
      <c r="F120" s="2546" t="s">
        <v>1661</v>
      </c>
      <c r="G120" s="2585">
        <v>19.350000000000001</v>
      </c>
    </row>
    <row r="121" spans="1:7" s="2539" customFormat="1" ht="12.75" customHeight="1" x14ac:dyDescent="0.25">
      <c r="A121" s="2810">
        <v>120.51</v>
      </c>
      <c r="B121" s="2540" t="s">
        <v>179</v>
      </c>
      <c r="C121" s="2541">
        <v>4016</v>
      </c>
      <c r="D121" s="2542"/>
      <c r="E121" s="2543">
        <v>4121</v>
      </c>
      <c r="F121" s="2546" t="s">
        <v>1662</v>
      </c>
      <c r="G121" s="2585">
        <v>120.51</v>
      </c>
    </row>
    <row r="122" spans="1:7" s="2539" customFormat="1" ht="12.75" customHeight="1" x14ac:dyDescent="0.25">
      <c r="A122" s="2810">
        <v>57.96</v>
      </c>
      <c r="B122" s="2540" t="s">
        <v>179</v>
      </c>
      <c r="C122" s="2541">
        <v>4018</v>
      </c>
      <c r="D122" s="2542"/>
      <c r="E122" s="2543">
        <v>4121</v>
      </c>
      <c r="F122" s="2546" t="s">
        <v>1663</v>
      </c>
      <c r="G122" s="2585">
        <v>57.96</v>
      </c>
    </row>
    <row r="123" spans="1:7" s="2539" customFormat="1" ht="12.75" customHeight="1" x14ac:dyDescent="0.25">
      <c r="A123" s="2810">
        <v>39.15</v>
      </c>
      <c r="B123" s="2540" t="s">
        <v>179</v>
      </c>
      <c r="C123" s="2541">
        <v>4019</v>
      </c>
      <c r="D123" s="2542"/>
      <c r="E123" s="2543">
        <v>4121</v>
      </c>
      <c r="F123" s="2546" t="s">
        <v>1664</v>
      </c>
      <c r="G123" s="2585">
        <v>39.15</v>
      </c>
    </row>
    <row r="124" spans="1:7" s="2539" customFormat="1" ht="12.75" customHeight="1" x14ac:dyDescent="0.25">
      <c r="A124" s="2810">
        <v>46.71</v>
      </c>
      <c r="B124" s="2540" t="s">
        <v>179</v>
      </c>
      <c r="C124" s="2541">
        <v>4020</v>
      </c>
      <c r="D124" s="2542"/>
      <c r="E124" s="2543">
        <v>4121</v>
      </c>
      <c r="F124" s="2546" t="s">
        <v>1665</v>
      </c>
      <c r="G124" s="2585">
        <v>46.71</v>
      </c>
    </row>
    <row r="125" spans="1:7" s="2539" customFormat="1" ht="12.75" customHeight="1" x14ac:dyDescent="0.25">
      <c r="A125" s="2810">
        <v>66.87</v>
      </c>
      <c r="B125" s="2540" t="s">
        <v>179</v>
      </c>
      <c r="C125" s="2541">
        <v>4021</v>
      </c>
      <c r="D125" s="2542"/>
      <c r="E125" s="2543">
        <v>4121</v>
      </c>
      <c r="F125" s="2546" t="s">
        <v>1666</v>
      </c>
      <c r="G125" s="2585">
        <v>66.87</v>
      </c>
    </row>
    <row r="126" spans="1:7" s="2539" customFormat="1" ht="12.75" customHeight="1" x14ac:dyDescent="0.25">
      <c r="A126" s="2810">
        <v>61.02</v>
      </c>
      <c r="B126" s="2540" t="s">
        <v>179</v>
      </c>
      <c r="C126" s="2541">
        <v>4022</v>
      </c>
      <c r="D126" s="2542"/>
      <c r="E126" s="2543">
        <v>4121</v>
      </c>
      <c r="F126" s="2546" t="s">
        <v>1667</v>
      </c>
      <c r="G126" s="2585">
        <v>61.02</v>
      </c>
    </row>
    <row r="127" spans="1:7" s="2539" customFormat="1" ht="12.75" customHeight="1" x14ac:dyDescent="0.25">
      <c r="A127" s="2810">
        <v>22.23</v>
      </c>
      <c r="B127" s="2540" t="s">
        <v>179</v>
      </c>
      <c r="C127" s="2541">
        <v>4023</v>
      </c>
      <c r="D127" s="2542"/>
      <c r="E127" s="2543">
        <v>4121</v>
      </c>
      <c r="F127" s="2546" t="s">
        <v>1668</v>
      </c>
      <c r="G127" s="2585">
        <v>22.23</v>
      </c>
    </row>
    <row r="128" spans="1:7" s="2539" customFormat="1" ht="12.75" customHeight="1" x14ac:dyDescent="0.25">
      <c r="A128" s="2810">
        <v>15.66</v>
      </c>
      <c r="B128" s="2540" t="s">
        <v>179</v>
      </c>
      <c r="C128" s="2541">
        <v>4024</v>
      </c>
      <c r="D128" s="2542"/>
      <c r="E128" s="2543">
        <v>4121</v>
      </c>
      <c r="F128" s="2546" t="s">
        <v>1669</v>
      </c>
      <c r="G128" s="2585">
        <v>15.66</v>
      </c>
    </row>
    <row r="129" spans="1:7" s="2539" customFormat="1" ht="12.75" customHeight="1" x14ac:dyDescent="0.25">
      <c r="A129" s="2810">
        <v>74.52</v>
      </c>
      <c r="B129" s="2540" t="s">
        <v>179</v>
      </c>
      <c r="C129" s="2541">
        <v>4026</v>
      </c>
      <c r="D129" s="2542"/>
      <c r="E129" s="2543">
        <v>4121</v>
      </c>
      <c r="F129" s="2546" t="s">
        <v>1670</v>
      </c>
      <c r="G129" s="2585">
        <v>74.52</v>
      </c>
    </row>
    <row r="130" spans="1:7" s="2539" customFormat="1" ht="12.75" customHeight="1" x14ac:dyDescent="0.25">
      <c r="A130" s="2810">
        <v>14.31</v>
      </c>
      <c r="B130" s="2540" t="s">
        <v>179</v>
      </c>
      <c r="C130" s="2541">
        <v>4027</v>
      </c>
      <c r="D130" s="2542"/>
      <c r="E130" s="2543">
        <v>4121</v>
      </c>
      <c r="F130" s="2546" t="s">
        <v>1671</v>
      </c>
      <c r="G130" s="2585">
        <v>14.31</v>
      </c>
    </row>
    <row r="131" spans="1:7" s="2539" customFormat="1" ht="12.75" customHeight="1" x14ac:dyDescent="0.25">
      <c r="A131" s="2810">
        <v>70.2</v>
      </c>
      <c r="B131" s="2540" t="s">
        <v>179</v>
      </c>
      <c r="C131" s="2541">
        <v>4028</v>
      </c>
      <c r="D131" s="2542"/>
      <c r="E131" s="2543">
        <v>4121</v>
      </c>
      <c r="F131" s="2546" t="s">
        <v>1672</v>
      </c>
      <c r="G131" s="2585">
        <v>70.2</v>
      </c>
    </row>
    <row r="132" spans="1:7" s="2539" customFormat="1" ht="12.75" customHeight="1" x14ac:dyDescent="0.25">
      <c r="A132" s="2810">
        <v>15.12</v>
      </c>
      <c r="B132" s="2540" t="s">
        <v>179</v>
      </c>
      <c r="C132" s="2541">
        <v>4029</v>
      </c>
      <c r="D132" s="2542"/>
      <c r="E132" s="2543">
        <v>4121</v>
      </c>
      <c r="F132" s="2546" t="s">
        <v>1673</v>
      </c>
      <c r="G132" s="2585">
        <v>15.12</v>
      </c>
    </row>
    <row r="133" spans="1:7" s="2539" customFormat="1" ht="12.75" customHeight="1" x14ac:dyDescent="0.25">
      <c r="A133" s="2810">
        <v>54.72</v>
      </c>
      <c r="B133" s="2540" t="s">
        <v>179</v>
      </c>
      <c r="C133" s="2541">
        <v>4030</v>
      </c>
      <c r="D133" s="2542"/>
      <c r="E133" s="2543">
        <v>4121</v>
      </c>
      <c r="F133" s="2546" t="s">
        <v>1674</v>
      </c>
      <c r="G133" s="2585">
        <v>54.72</v>
      </c>
    </row>
    <row r="134" spans="1:7" s="2539" customFormat="1" ht="12.75" customHeight="1" x14ac:dyDescent="0.25">
      <c r="A134" s="2810">
        <v>19.89</v>
      </c>
      <c r="B134" s="2540" t="s">
        <v>179</v>
      </c>
      <c r="C134" s="2541">
        <v>4031</v>
      </c>
      <c r="D134" s="2542"/>
      <c r="E134" s="2543">
        <v>4121</v>
      </c>
      <c r="F134" s="2546" t="s">
        <v>1675</v>
      </c>
      <c r="G134" s="2585">
        <v>19.89</v>
      </c>
    </row>
    <row r="135" spans="1:7" s="2539" customFormat="1" ht="12.75" customHeight="1" x14ac:dyDescent="0.25">
      <c r="A135" s="2810">
        <v>7.74</v>
      </c>
      <c r="B135" s="2540" t="s">
        <v>179</v>
      </c>
      <c r="C135" s="2541">
        <v>4032</v>
      </c>
      <c r="D135" s="2542"/>
      <c r="E135" s="2543">
        <v>4121</v>
      </c>
      <c r="F135" s="2546" t="s">
        <v>1676</v>
      </c>
      <c r="G135" s="2585">
        <v>7.74</v>
      </c>
    </row>
    <row r="136" spans="1:7" s="2539" customFormat="1" ht="12.75" customHeight="1" x14ac:dyDescent="0.25">
      <c r="A136" s="2810">
        <v>28.35</v>
      </c>
      <c r="B136" s="2540" t="s">
        <v>179</v>
      </c>
      <c r="C136" s="2541">
        <v>4033</v>
      </c>
      <c r="D136" s="2542"/>
      <c r="E136" s="2543">
        <v>4121</v>
      </c>
      <c r="F136" s="2546" t="s">
        <v>1677</v>
      </c>
      <c r="G136" s="2585">
        <v>28.35</v>
      </c>
    </row>
    <row r="137" spans="1:7" s="2539" customFormat="1" ht="12.75" customHeight="1" x14ac:dyDescent="0.25">
      <c r="A137" s="2810">
        <v>27.99</v>
      </c>
      <c r="B137" s="2540" t="s">
        <v>179</v>
      </c>
      <c r="C137" s="2541">
        <v>4034</v>
      </c>
      <c r="D137" s="2542"/>
      <c r="E137" s="2543">
        <v>4121</v>
      </c>
      <c r="F137" s="2546" t="s">
        <v>1678</v>
      </c>
      <c r="G137" s="2585">
        <v>27.99</v>
      </c>
    </row>
    <row r="138" spans="1:7" s="2539" customFormat="1" ht="12.75" customHeight="1" x14ac:dyDescent="0.25">
      <c r="A138" s="2810">
        <v>69.48</v>
      </c>
      <c r="B138" s="2540" t="s">
        <v>179</v>
      </c>
      <c r="C138" s="2541">
        <v>4035</v>
      </c>
      <c r="D138" s="2542"/>
      <c r="E138" s="2543">
        <v>4121</v>
      </c>
      <c r="F138" s="2546" t="s">
        <v>1679</v>
      </c>
      <c r="G138" s="2585">
        <v>69.48</v>
      </c>
    </row>
    <row r="139" spans="1:7" s="2539" customFormat="1" ht="12.75" customHeight="1" x14ac:dyDescent="0.25">
      <c r="A139" s="2810">
        <v>27.63</v>
      </c>
      <c r="B139" s="2540" t="s">
        <v>179</v>
      </c>
      <c r="C139" s="2541">
        <v>4036</v>
      </c>
      <c r="D139" s="2542"/>
      <c r="E139" s="2543">
        <v>4121</v>
      </c>
      <c r="F139" s="2546" t="s">
        <v>1680</v>
      </c>
      <c r="G139" s="2585">
        <v>27.63</v>
      </c>
    </row>
    <row r="140" spans="1:7" s="2539" customFormat="1" ht="12.75" customHeight="1" x14ac:dyDescent="0.25">
      <c r="A140" s="2810">
        <v>50.31</v>
      </c>
      <c r="B140" s="2540" t="s">
        <v>179</v>
      </c>
      <c r="C140" s="2541">
        <v>4037</v>
      </c>
      <c r="D140" s="2542"/>
      <c r="E140" s="2543">
        <v>4121</v>
      </c>
      <c r="F140" s="2546" t="s">
        <v>1681</v>
      </c>
      <c r="G140" s="2585">
        <v>50.31</v>
      </c>
    </row>
    <row r="141" spans="1:7" s="2539" customFormat="1" ht="12.75" customHeight="1" x14ac:dyDescent="0.25">
      <c r="A141" s="2810">
        <v>35.909999999999997</v>
      </c>
      <c r="B141" s="2540" t="s">
        <v>179</v>
      </c>
      <c r="C141" s="2541">
        <v>4038</v>
      </c>
      <c r="D141" s="2542"/>
      <c r="E141" s="2543">
        <v>4121</v>
      </c>
      <c r="F141" s="2546" t="s">
        <v>1596</v>
      </c>
      <c r="G141" s="2585">
        <v>35.909999999999997</v>
      </c>
    </row>
    <row r="142" spans="1:7" s="2539" customFormat="1" ht="12.75" customHeight="1" x14ac:dyDescent="0.25">
      <c r="A142" s="2810">
        <v>37.71</v>
      </c>
      <c r="B142" s="2540" t="s">
        <v>179</v>
      </c>
      <c r="C142" s="2541">
        <v>4039</v>
      </c>
      <c r="D142" s="2542"/>
      <c r="E142" s="2543">
        <v>4121</v>
      </c>
      <c r="F142" s="2546" t="s">
        <v>1682</v>
      </c>
      <c r="G142" s="2585">
        <v>37.71</v>
      </c>
    </row>
    <row r="143" spans="1:7" s="2539" customFormat="1" ht="12.75" customHeight="1" x14ac:dyDescent="0.25">
      <c r="A143" s="2810">
        <v>67.77</v>
      </c>
      <c r="B143" s="2540" t="s">
        <v>179</v>
      </c>
      <c r="C143" s="2541">
        <v>4040</v>
      </c>
      <c r="D143" s="2542"/>
      <c r="E143" s="2543">
        <v>4121</v>
      </c>
      <c r="F143" s="2546" t="s">
        <v>1683</v>
      </c>
      <c r="G143" s="2585">
        <v>67.77</v>
      </c>
    </row>
    <row r="144" spans="1:7" s="2539" customFormat="1" ht="12.75" customHeight="1" x14ac:dyDescent="0.25">
      <c r="A144" s="2810">
        <v>39.69</v>
      </c>
      <c r="B144" s="2540" t="s">
        <v>179</v>
      </c>
      <c r="C144" s="2541">
        <v>4041</v>
      </c>
      <c r="D144" s="2542"/>
      <c r="E144" s="2543">
        <v>4121</v>
      </c>
      <c r="F144" s="2546" t="s">
        <v>1684</v>
      </c>
      <c r="G144" s="2585">
        <v>39.69</v>
      </c>
    </row>
    <row r="145" spans="1:7" s="2539" customFormat="1" ht="12.75" customHeight="1" x14ac:dyDescent="0.25">
      <c r="A145" s="2810">
        <v>20.52</v>
      </c>
      <c r="B145" s="2540" t="s">
        <v>179</v>
      </c>
      <c r="C145" s="2541">
        <v>4042</v>
      </c>
      <c r="D145" s="2542"/>
      <c r="E145" s="2543">
        <v>4121</v>
      </c>
      <c r="F145" s="2546" t="s">
        <v>1685</v>
      </c>
      <c r="G145" s="2585">
        <v>20.52</v>
      </c>
    </row>
    <row r="146" spans="1:7" s="2539" customFormat="1" ht="12.75" customHeight="1" x14ac:dyDescent="0.25">
      <c r="A146" s="2810">
        <v>190.53</v>
      </c>
      <c r="B146" s="2540" t="s">
        <v>179</v>
      </c>
      <c r="C146" s="2541">
        <v>4043</v>
      </c>
      <c r="D146" s="2542"/>
      <c r="E146" s="2543">
        <v>4121</v>
      </c>
      <c r="F146" s="2546" t="s">
        <v>1686</v>
      </c>
      <c r="G146" s="2585">
        <v>190.53</v>
      </c>
    </row>
    <row r="147" spans="1:7" s="2539" customFormat="1" ht="12.75" customHeight="1" x14ac:dyDescent="0.25">
      <c r="A147" s="2810">
        <v>136.44</v>
      </c>
      <c r="B147" s="2540" t="s">
        <v>179</v>
      </c>
      <c r="C147" s="2541">
        <v>4044</v>
      </c>
      <c r="D147" s="2542"/>
      <c r="E147" s="2543">
        <v>4121</v>
      </c>
      <c r="F147" s="2546" t="s">
        <v>1687</v>
      </c>
      <c r="G147" s="2585">
        <v>136.44</v>
      </c>
    </row>
    <row r="148" spans="1:7" s="2539" customFormat="1" ht="12.75" customHeight="1" x14ac:dyDescent="0.25">
      <c r="A148" s="2810">
        <v>14.49</v>
      </c>
      <c r="B148" s="2540" t="s">
        <v>179</v>
      </c>
      <c r="C148" s="2541">
        <v>4045</v>
      </c>
      <c r="D148" s="2542"/>
      <c r="E148" s="2543">
        <v>4121</v>
      </c>
      <c r="F148" s="2546" t="s">
        <v>1688</v>
      </c>
      <c r="G148" s="2585">
        <v>14.49</v>
      </c>
    </row>
    <row r="149" spans="1:7" s="2539" customFormat="1" ht="12.75" customHeight="1" x14ac:dyDescent="0.25">
      <c r="A149" s="2810">
        <v>66.42</v>
      </c>
      <c r="B149" s="2540" t="s">
        <v>179</v>
      </c>
      <c r="C149" s="2541">
        <v>4046</v>
      </c>
      <c r="D149" s="2542"/>
      <c r="E149" s="2543">
        <v>4121</v>
      </c>
      <c r="F149" s="2546" t="s">
        <v>1689</v>
      </c>
      <c r="G149" s="2585">
        <v>66.42</v>
      </c>
    </row>
    <row r="150" spans="1:7" s="2539" customFormat="1" ht="12.75" customHeight="1" x14ac:dyDescent="0.25">
      <c r="A150" s="2810">
        <v>11.97</v>
      </c>
      <c r="B150" s="2540" t="s">
        <v>179</v>
      </c>
      <c r="C150" s="2541">
        <v>4047</v>
      </c>
      <c r="D150" s="2542"/>
      <c r="E150" s="2543">
        <v>4121</v>
      </c>
      <c r="F150" s="2546" t="s">
        <v>1690</v>
      </c>
      <c r="G150" s="2585">
        <v>11.97</v>
      </c>
    </row>
    <row r="151" spans="1:7" s="2539" customFormat="1" ht="12.75" customHeight="1" x14ac:dyDescent="0.25">
      <c r="A151" s="2810">
        <v>216.9</v>
      </c>
      <c r="B151" s="2540" t="s">
        <v>179</v>
      </c>
      <c r="C151" s="2541">
        <v>4048</v>
      </c>
      <c r="D151" s="2542"/>
      <c r="E151" s="2543">
        <v>4121</v>
      </c>
      <c r="F151" s="2546" t="s">
        <v>1691</v>
      </c>
      <c r="G151" s="2585">
        <v>216.9</v>
      </c>
    </row>
    <row r="152" spans="1:7" s="2539" customFormat="1" ht="12.75" customHeight="1" x14ac:dyDescent="0.25">
      <c r="A152" s="2810">
        <v>89.46</v>
      </c>
      <c r="B152" s="2540" t="s">
        <v>179</v>
      </c>
      <c r="C152" s="2541">
        <v>4049</v>
      </c>
      <c r="D152" s="2542"/>
      <c r="E152" s="2543">
        <v>4121</v>
      </c>
      <c r="F152" s="2546" t="s">
        <v>1692</v>
      </c>
      <c r="G152" s="2585">
        <v>89.46</v>
      </c>
    </row>
    <row r="153" spans="1:7" s="2539" customFormat="1" ht="12.75" customHeight="1" x14ac:dyDescent="0.25">
      <c r="A153" s="2810">
        <v>29.7</v>
      </c>
      <c r="B153" s="2540" t="s">
        <v>179</v>
      </c>
      <c r="C153" s="2541">
        <v>4050</v>
      </c>
      <c r="D153" s="2542"/>
      <c r="E153" s="2543">
        <v>4121</v>
      </c>
      <c r="F153" s="2546" t="s">
        <v>1693</v>
      </c>
      <c r="G153" s="2585">
        <v>29.7</v>
      </c>
    </row>
    <row r="154" spans="1:7" s="2539" customFormat="1" ht="12.75" customHeight="1" x14ac:dyDescent="0.25">
      <c r="A154" s="2810">
        <v>22.86</v>
      </c>
      <c r="B154" s="2540" t="s">
        <v>179</v>
      </c>
      <c r="C154" s="2541">
        <v>4051</v>
      </c>
      <c r="D154" s="2542"/>
      <c r="E154" s="2543">
        <v>4121</v>
      </c>
      <c r="F154" s="2546" t="s">
        <v>1694</v>
      </c>
      <c r="G154" s="2585">
        <v>22.86</v>
      </c>
    </row>
    <row r="155" spans="1:7" s="2539" customFormat="1" ht="12.75" customHeight="1" x14ac:dyDescent="0.25">
      <c r="A155" s="2810">
        <v>59.67</v>
      </c>
      <c r="B155" s="2540" t="s">
        <v>179</v>
      </c>
      <c r="C155" s="2541">
        <v>4052</v>
      </c>
      <c r="D155" s="2542"/>
      <c r="E155" s="2543">
        <v>4121</v>
      </c>
      <c r="F155" s="2546" t="s">
        <v>1695</v>
      </c>
      <c r="G155" s="2585">
        <v>59.67</v>
      </c>
    </row>
    <row r="156" spans="1:7" s="2539" customFormat="1" ht="12.75" customHeight="1" x14ac:dyDescent="0.25">
      <c r="A156" s="2810">
        <v>18.54</v>
      </c>
      <c r="B156" s="2540" t="s">
        <v>179</v>
      </c>
      <c r="C156" s="2541">
        <v>4053</v>
      </c>
      <c r="D156" s="2542"/>
      <c r="E156" s="2543">
        <v>4121</v>
      </c>
      <c r="F156" s="2546" t="s">
        <v>1696</v>
      </c>
      <c r="G156" s="2585">
        <v>18.54</v>
      </c>
    </row>
    <row r="157" spans="1:7" s="2539" customFormat="1" ht="12.75" customHeight="1" x14ac:dyDescent="0.25">
      <c r="A157" s="2810">
        <v>24.75</v>
      </c>
      <c r="B157" s="2540" t="s">
        <v>179</v>
      </c>
      <c r="C157" s="2541">
        <v>4054</v>
      </c>
      <c r="D157" s="2542"/>
      <c r="E157" s="2543">
        <v>4121</v>
      </c>
      <c r="F157" s="2546" t="s">
        <v>1697</v>
      </c>
      <c r="G157" s="2585">
        <v>24.75</v>
      </c>
    </row>
    <row r="158" spans="1:7" s="2539" customFormat="1" ht="12.75" customHeight="1" x14ac:dyDescent="0.25">
      <c r="A158" s="2810">
        <v>15.75</v>
      </c>
      <c r="B158" s="2540" t="s">
        <v>179</v>
      </c>
      <c r="C158" s="2541">
        <v>4055</v>
      </c>
      <c r="D158" s="2542"/>
      <c r="E158" s="2543">
        <v>4121</v>
      </c>
      <c r="F158" s="2546" t="s">
        <v>1698</v>
      </c>
      <c r="G158" s="2585">
        <v>15.75</v>
      </c>
    </row>
    <row r="159" spans="1:7" s="2539" customFormat="1" ht="12.75" customHeight="1" x14ac:dyDescent="0.25">
      <c r="A159" s="2810">
        <v>17.37</v>
      </c>
      <c r="B159" s="2540" t="s">
        <v>179</v>
      </c>
      <c r="C159" s="2541">
        <v>4056</v>
      </c>
      <c r="D159" s="2542"/>
      <c r="E159" s="2543">
        <v>4121</v>
      </c>
      <c r="F159" s="2546" t="s">
        <v>1699</v>
      </c>
      <c r="G159" s="2585">
        <v>17.37</v>
      </c>
    </row>
    <row r="160" spans="1:7" s="2539" customFormat="1" ht="12.75" customHeight="1" x14ac:dyDescent="0.25">
      <c r="A160" s="2810">
        <v>62.64</v>
      </c>
      <c r="B160" s="2540" t="s">
        <v>179</v>
      </c>
      <c r="C160" s="2541">
        <v>4057</v>
      </c>
      <c r="D160" s="2542"/>
      <c r="E160" s="2543">
        <v>4121</v>
      </c>
      <c r="F160" s="2546" t="s">
        <v>1700</v>
      </c>
      <c r="G160" s="2585">
        <v>62.64</v>
      </c>
    </row>
    <row r="161" spans="1:7" s="2539" customFormat="1" ht="12.75" customHeight="1" x14ac:dyDescent="0.25">
      <c r="A161" s="2809">
        <v>9.6300000000000008</v>
      </c>
      <c r="B161" s="2547" t="s">
        <v>179</v>
      </c>
      <c r="C161" s="2548">
        <v>4058</v>
      </c>
      <c r="D161" s="2549"/>
      <c r="E161" s="2537">
        <v>4121</v>
      </c>
      <c r="F161" s="2550" t="s">
        <v>1701</v>
      </c>
      <c r="G161" s="2589">
        <v>9.6300000000000008</v>
      </c>
    </row>
    <row r="162" spans="1:7" s="2539" customFormat="1" ht="12.75" customHeight="1" x14ac:dyDescent="0.25">
      <c r="A162" s="2810">
        <v>62.01</v>
      </c>
      <c r="B162" s="2540" t="s">
        <v>179</v>
      </c>
      <c r="C162" s="2541">
        <v>4059</v>
      </c>
      <c r="D162" s="2542"/>
      <c r="E162" s="2543">
        <v>4121</v>
      </c>
      <c r="F162" s="2546" t="s">
        <v>1702</v>
      </c>
      <c r="G162" s="2585">
        <v>62.01</v>
      </c>
    </row>
    <row r="163" spans="1:7" s="2539" customFormat="1" ht="12.75" customHeight="1" x14ac:dyDescent="0.25">
      <c r="A163" s="2810">
        <v>11.7</v>
      </c>
      <c r="B163" s="2540" t="s">
        <v>179</v>
      </c>
      <c r="C163" s="2541">
        <v>4060</v>
      </c>
      <c r="D163" s="2542"/>
      <c r="E163" s="2543">
        <v>4121</v>
      </c>
      <c r="F163" s="2546" t="s">
        <v>1703</v>
      </c>
      <c r="G163" s="2585">
        <v>11.7</v>
      </c>
    </row>
    <row r="164" spans="1:7" s="2539" customFormat="1" ht="12.75" customHeight="1" x14ac:dyDescent="0.25">
      <c r="A164" s="2810">
        <v>753.03</v>
      </c>
      <c r="B164" s="2540" t="s">
        <v>179</v>
      </c>
      <c r="C164" s="2541">
        <v>5001</v>
      </c>
      <c r="D164" s="2542"/>
      <c r="E164" s="2543">
        <v>4121</v>
      </c>
      <c r="F164" s="2546" t="s">
        <v>1704</v>
      </c>
      <c r="G164" s="2585">
        <v>753.03</v>
      </c>
    </row>
    <row r="165" spans="1:7" s="2539" customFormat="1" ht="12.75" customHeight="1" x14ac:dyDescent="0.25">
      <c r="A165" s="2810">
        <v>127.89</v>
      </c>
      <c r="B165" s="2540" t="s">
        <v>179</v>
      </c>
      <c r="C165" s="2541">
        <v>5002</v>
      </c>
      <c r="D165" s="2542"/>
      <c r="E165" s="2543">
        <v>4121</v>
      </c>
      <c r="F165" s="2546" t="s">
        <v>1705</v>
      </c>
      <c r="G165" s="2585">
        <v>127.89</v>
      </c>
    </row>
    <row r="166" spans="1:7" s="2539" customFormat="1" ht="12.75" customHeight="1" x14ac:dyDescent="0.25">
      <c r="A166" s="2810">
        <v>148.05000000000001</v>
      </c>
      <c r="B166" s="2540" t="s">
        <v>179</v>
      </c>
      <c r="C166" s="2541">
        <v>5003</v>
      </c>
      <c r="D166" s="2542"/>
      <c r="E166" s="2543">
        <v>4121</v>
      </c>
      <c r="F166" s="2546" t="s">
        <v>1706</v>
      </c>
      <c r="G166" s="2585">
        <v>148.05000000000001</v>
      </c>
    </row>
    <row r="167" spans="1:7" s="2539" customFormat="1" ht="12.75" customHeight="1" x14ac:dyDescent="0.25">
      <c r="A167" s="2810">
        <v>485.19</v>
      </c>
      <c r="B167" s="2540" t="s">
        <v>179</v>
      </c>
      <c r="C167" s="2541">
        <v>5004</v>
      </c>
      <c r="D167" s="2542"/>
      <c r="E167" s="2543">
        <v>4121</v>
      </c>
      <c r="F167" s="2546" t="s">
        <v>1707</v>
      </c>
      <c r="G167" s="2585">
        <v>485.19</v>
      </c>
    </row>
    <row r="168" spans="1:7" s="2539" customFormat="1" ht="12.75" customHeight="1" x14ac:dyDescent="0.25">
      <c r="A168" s="2810">
        <v>498.69</v>
      </c>
      <c r="B168" s="2540" t="s">
        <v>179</v>
      </c>
      <c r="C168" s="2541">
        <v>5005</v>
      </c>
      <c r="D168" s="2542"/>
      <c r="E168" s="2543">
        <v>4121</v>
      </c>
      <c r="F168" s="2546" t="s">
        <v>1708</v>
      </c>
      <c r="G168" s="2585">
        <v>498.69</v>
      </c>
    </row>
    <row r="169" spans="1:7" s="2539" customFormat="1" ht="12.75" customHeight="1" x14ac:dyDescent="0.25">
      <c r="A169" s="2810">
        <v>237.6</v>
      </c>
      <c r="B169" s="2540" t="s">
        <v>179</v>
      </c>
      <c r="C169" s="2541">
        <v>5006</v>
      </c>
      <c r="D169" s="2542"/>
      <c r="E169" s="2543">
        <v>4121</v>
      </c>
      <c r="F169" s="2546" t="s">
        <v>1709</v>
      </c>
      <c r="G169" s="2585">
        <v>237.6</v>
      </c>
    </row>
    <row r="170" spans="1:7" s="2539" customFormat="1" ht="12.75" customHeight="1" x14ac:dyDescent="0.25">
      <c r="A170" s="2810">
        <v>114.93</v>
      </c>
      <c r="B170" s="2540" t="s">
        <v>179</v>
      </c>
      <c r="C170" s="2541">
        <v>5007</v>
      </c>
      <c r="D170" s="2542"/>
      <c r="E170" s="2543">
        <v>4121</v>
      </c>
      <c r="F170" s="2546" t="s">
        <v>1710</v>
      </c>
      <c r="G170" s="2585">
        <v>114.93</v>
      </c>
    </row>
    <row r="171" spans="1:7" s="2539" customFormat="1" ht="12.75" customHeight="1" x14ac:dyDescent="0.25">
      <c r="A171" s="2810">
        <v>3349.6280000000002</v>
      </c>
      <c r="B171" s="2540" t="s">
        <v>179</v>
      </c>
      <c r="C171" s="2541">
        <v>5008</v>
      </c>
      <c r="D171" s="2542"/>
      <c r="E171" s="2543">
        <v>4121</v>
      </c>
      <c r="F171" s="2546" t="s">
        <v>1711</v>
      </c>
      <c r="G171" s="2585">
        <v>3349.6280000000002</v>
      </c>
    </row>
    <row r="172" spans="1:7" s="2539" customFormat="1" ht="12.75" customHeight="1" x14ac:dyDescent="0.25">
      <c r="A172" s="2810">
        <v>116.1</v>
      </c>
      <c r="B172" s="2540" t="s">
        <v>179</v>
      </c>
      <c r="C172" s="2541">
        <v>5009</v>
      </c>
      <c r="D172" s="2542"/>
      <c r="E172" s="2543">
        <v>4121</v>
      </c>
      <c r="F172" s="2546" t="s">
        <v>1712</v>
      </c>
      <c r="G172" s="2585">
        <v>116.1</v>
      </c>
    </row>
    <row r="173" spans="1:7" s="2539" customFormat="1" ht="12.75" customHeight="1" x14ac:dyDescent="0.25">
      <c r="A173" s="2810">
        <v>24.21</v>
      </c>
      <c r="B173" s="2540" t="s">
        <v>179</v>
      </c>
      <c r="C173" s="2541">
        <v>5010</v>
      </c>
      <c r="D173" s="2542"/>
      <c r="E173" s="2543">
        <v>4121</v>
      </c>
      <c r="F173" s="2546" t="s">
        <v>1713</v>
      </c>
      <c r="G173" s="2585">
        <v>24.21</v>
      </c>
    </row>
    <row r="174" spans="1:7" s="2539" customFormat="1" ht="12.75" customHeight="1" x14ac:dyDescent="0.25">
      <c r="A174" s="2810">
        <v>97.02</v>
      </c>
      <c r="B174" s="2540" t="s">
        <v>179</v>
      </c>
      <c r="C174" s="2541">
        <v>5011</v>
      </c>
      <c r="D174" s="2542"/>
      <c r="E174" s="2543">
        <v>4121</v>
      </c>
      <c r="F174" s="2546" t="s">
        <v>1714</v>
      </c>
      <c r="G174" s="2585">
        <v>97.02</v>
      </c>
    </row>
    <row r="175" spans="1:7" s="2539" customFormat="1" ht="12.75" customHeight="1" x14ac:dyDescent="0.25">
      <c r="A175" s="2810">
        <v>77.67</v>
      </c>
      <c r="B175" s="2547" t="s">
        <v>179</v>
      </c>
      <c r="C175" s="2548">
        <v>5012</v>
      </c>
      <c r="D175" s="2549"/>
      <c r="E175" s="2537">
        <v>4121</v>
      </c>
      <c r="F175" s="2550" t="s">
        <v>1715</v>
      </c>
      <c r="G175" s="2589">
        <v>77.67</v>
      </c>
    </row>
    <row r="176" spans="1:7" s="2539" customFormat="1" ht="12.75" customHeight="1" x14ac:dyDescent="0.25">
      <c r="A176" s="2810">
        <v>52.65</v>
      </c>
      <c r="B176" s="2540" t="s">
        <v>179</v>
      </c>
      <c r="C176" s="2541">
        <v>5013</v>
      </c>
      <c r="D176" s="2542"/>
      <c r="E176" s="2543">
        <v>4121</v>
      </c>
      <c r="F176" s="2546" t="s">
        <v>1716</v>
      </c>
      <c r="G176" s="2585">
        <v>52.65</v>
      </c>
    </row>
    <row r="177" spans="1:7" s="2539" customFormat="1" ht="12.75" customHeight="1" x14ac:dyDescent="0.25">
      <c r="A177" s="2810">
        <v>21.24</v>
      </c>
      <c r="B177" s="2540" t="s">
        <v>179</v>
      </c>
      <c r="C177" s="2541">
        <v>5014</v>
      </c>
      <c r="D177" s="2542"/>
      <c r="E177" s="2543">
        <v>4121</v>
      </c>
      <c r="F177" s="2546" t="s">
        <v>1717</v>
      </c>
      <c r="G177" s="2585">
        <v>21.24</v>
      </c>
    </row>
    <row r="178" spans="1:7" s="2539" customFormat="1" ht="12.75" customHeight="1" x14ac:dyDescent="0.25">
      <c r="A178" s="2810">
        <v>19.260000000000002</v>
      </c>
      <c r="B178" s="2540" t="s">
        <v>179</v>
      </c>
      <c r="C178" s="2541">
        <v>5015</v>
      </c>
      <c r="D178" s="2542"/>
      <c r="E178" s="2543">
        <v>4121</v>
      </c>
      <c r="F178" s="2546" t="s">
        <v>1718</v>
      </c>
      <c r="G178" s="2585">
        <v>19.260000000000002</v>
      </c>
    </row>
    <row r="179" spans="1:7" s="2539" customFormat="1" ht="12.75" customHeight="1" x14ac:dyDescent="0.25">
      <c r="A179" s="2810">
        <v>9.99</v>
      </c>
      <c r="B179" s="2540" t="s">
        <v>179</v>
      </c>
      <c r="C179" s="2541">
        <v>5016</v>
      </c>
      <c r="D179" s="2542"/>
      <c r="E179" s="2543">
        <v>4121</v>
      </c>
      <c r="F179" s="2546" t="s">
        <v>1719</v>
      </c>
      <c r="G179" s="2585">
        <v>9.99</v>
      </c>
    </row>
    <row r="180" spans="1:7" s="2539" customFormat="1" ht="12.75" customHeight="1" x14ac:dyDescent="0.25">
      <c r="A180" s="2810">
        <v>51.39</v>
      </c>
      <c r="B180" s="2540" t="s">
        <v>179</v>
      </c>
      <c r="C180" s="2541">
        <v>5017</v>
      </c>
      <c r="D180" s="2542"/>
      <c r="E180" s="2543">
        <v>4121</v>
      </c>
      <c r="F180" s="2546" t="s">
        <v>1720</v>
      </c>
      <c r="G180" s="2585">
        <v>51.39</v>
      </c>
    </row>
    <row r="181" spans="1:7" s="2539" customFormat="1" ht="12.75" customHeight="1" x14ac:dyDescent="0.25">
      <c r="A181" s="2810">
        <v>62.1</v>
      </c>
      <c r="B181" s="2540" t="s">
        <v>179</v>
      </c>
      <c r="C181" s="2541">
        <v>5018</v>
      </c>
      <c r="D181" s="2542"/>
      <c r="E181" s="2543">
        <v>4121</v>
      </c>
      <c r="F181" s="2546" t="s">
        <v>1721</v>
      </c>
      <c r="G181" s="2585">
        <v>62.1</v>
      </c>
    </row>
    <row r="182" spans="1:7" s="2539" customFormat="1" ht="12.75" customHeight="1" x14ac:dyDescent="0.25">
      <c r="A182" s="2810">
        <v>8.1</v>
      </c>
      <c r="B182" s="2540" t="s">
        <v>179</v>
      </c>
      <c r="C182" s="2541">
        <v>5019</v>
      </c>
      <c r="D182" s="2542"/>
      <c r="E182" s="2543">
        <v>4121</v>
      </c>
      <c r="F182" s="2546" t="s">
        <v>1722</v>
      </c>
      <c r="G182" s="2585">
        <v>8.1</v>
      </c>
    </row>
    <row r="183" spans="1:7" s="2539" customFormat="1" ht="12.75" customHeight="1" x14ac:dyDescent="0.25">
      <c r="A183" s="2810">
        <v>22.41</v>
      </c>
      <c r="B183" s="2540" t="s">
        <v>179</v>
      </c>
      <c r="C183" s="2541">
        <v>5020</v>
      </c>
      <c r="D183" s="2542"/>
      <c r="E183" s="2543">
        <v>4121</v>
      </c>
      <c r="F183" s="2546" t="s">
        <v>1723</v>
      </c>
      <c r="G183" s="2585">
        <v>22.41</v>
      </c>
    </row>
    <row r="184" spans="1:7" s="2539" customFormat="1" ht="12.75" customHeight="1" x14ac:dyDescent="0.25">
      <c r="A184" s="2810">
        <v>171</v>
      </c>
      <c r="B184" s="2540" t="s">
        <v>179</v>
      </c>
      <c r="C184" s="2541">
        <v>5021</v>
      </c>
      <c r="D184" s="2542"/>
      <c r="E184" s="2543">
        <v>4121</v>
      </c>
      <c r="F184" s="2546" t="s">
        <v>1724</v>
      </c>
      <c r="G184" s="2585">
        <v>171</v>
      </c>
    </row>
    <row r="185" spans="1:7" s="2539" customFormat="1" ht="12.75" customHeight="1" x14ac:dyDescent="0.25">
      <c r="A185" s="2810">
        <v>54.54</v>
      </c>
      <c r="B185" s="2540" t="s">
        <v>179</v>
      </c>
      <c r="C185" s="2541">
        <v>5022</v>
      </c>
      <c r="D185" s="2542"/>
      <c r="E185" s="2543">
        <v>4121</v>
      </c>
      <c r="F185" s="2546" t="s">
        <v>1725</v>
      </c>
      <c r="G185" s="2585">
        <v>54.54</v>
      </c>
    </row>
    <row r="186" spans="1:7" s="2539" customFormat="1" ht="12.75" customHeight="1" x14ac:dyDescent="0.25">
      <c r="A186" s="2810">
        <v>89.64</v>
      </c>
      <c r="B186" s="2540" t="s">
        <v>179</v>
      </c>
      <c r="C186" s="2541">
        <v>5023</v>
      </c>
      <c r="D186" s="2542"/>
      <c r="E186" s="2543">
        <v>4121</v>
      </c>
      <c r="F186" s="2546" t="s">
        <v>1726</v>
      </c>
      <c r="G186" s="2585">
        <v>89.64</v>
      </c>
    </row>
    <row r="187" spans="1:7" s="2539" customFormat="1" ht="12.75" customHeight="1" x14ac:dyDescent="0.25">
      <c r="A187" s="2810">
        <v>42.39</v>
      </c>
      <c r="B187" s="2540" t="s">
        <v>179</v>
      </c>
      <c r="C187" s="2541">
        <v>5024</v>
      </c>
      <c r="D187" s="2542"/>
      <c r="E187" s="2543">
        <v>4121</v>
      </c>
      <c r="F187" s="2546" t="s">
        <v>1727</v>
      </c>
      <c r="G187" s="2585">
        <v>42.39</v>
      </c>
    </row>
    <row r="188" spans="1:7" s="2539" customFormat="1" ht="12.75" customHeight="1" x14ac:dyDescent="0.25">
      <c r="A188" s="2810">
        <v>21.87</v>
      </c>
      <c r="B188" s="2540" t="s">
        <v>179</v>
      </c>
      <c r="C188" s="2541">
        <v>5025</v>
      </c>
      <c r="D188" s="2542"/>
      <c r="E188" s="2543">
        <v>4121</v>
      </c>
      <c r="F188" s="2546" t="s">
        <v>1728</v>
      </c>
      <c r="G188" s="2585">
        <v>21.87</v>
      </c>
    </row>
    <row r="189" spans="1:7" s="2539" customFormat="1" ht="12.75" customHeight="1" x14ac:dyDescent="0.25">
      <c r="A189" s="2810">
        <v>19.079999999999998</v>
      </c>
      <c r="B189" s="2540" t="s">
        <v>179</v>
      </c>
      <c r="C189" s="2541">
        <v>5026</v>
      </c>
      <c r="D189" s="2542"/>
      <c r="E189" s="2543">
        <v>4121</v>
      </c>
      <c r="F189" s="2546" t="s">
        <v>1729</v>
      </c>
      <c r="G189" s="2585">
        <v>19.079999999999998</v>
      </c>
    </row>
    <row r="190" spans="1:7" s="2539" customFormat="1" ht="12.75" customHeight="1" x14ac:dyDescent="0.25">
      <c r="A190" s="2810">
        <v>69.12</v>
      </c>
      <c r="B190" s="2540" t="s">
        <v>179</v>
      </c>
      <c r="C190" s="2541">
        <v>5027</v>
      </c>
      <c r="D190" s="2542"/>
      <c r="E190" s="2543">
        <v>4121</v>
      </c>
      <c r="F190" s="2546" t="s">
        <v>1730</v>
      </c>
      <c r="G190" s="2585">
        <v>69.12</v>
      </c>
    </row>
    <row r="191" spans="1:7" s="2539" customFormat="1" ht="12.75" customHeight="1" x14ac:dyDescent="0.25">
      <c r="A191" s="2810">
        <v>17.91</v>
      </c>
      <c r="B191" s="2540" t="s">
        <v>179</v>
      </c>
      <c r="C191" s="2541">
        <v>5028</v>
      </c>
      <c r="D191" s="2542"/>
      <c r="E191" s="2543">
        <v>4121</v>
      </c>
      <c r="F191" s="2546" t="s">
        <v>1731</v>
      </c>
      <c r="G191" s="2585">
        <v>17.91</v>
      </c>
    </row>
    <row r="192" spans="1:7" s="2539" customFormat="1" ht="12.75" customHeight="1" x14ac:dyDescent="0.25">
      <c r="A192" s="2810">
        <v>148.77000000000001</v>
      </c>
      <c r="B192" s="2540" t="s">
        <v>179</v>
      </c>
      <c r="C192" s="2541">
        <v>5029</v>
      </c>
      <c r="D192" s="2542"/>
      <c r="E192" s="2543">
        <v>4121</v>
      </c>
      <c r="F192" s="2546" t="s">
        <v>1732</v>
      </c>
      <c r="G192" s="2585">
        <v>148.77000000000001</v>
      </c>
    </row>
    <row r="193" spans="1:7" s="2539" customFormat="1" ht="12.75" customHeight="1" x14ac:dyDescent="0.25">
      <c r="A193" s="2810">
        <v>43.47</v>
      </c>
      <c r="B193" s="2540" t="s">
        <v>179</v>
      </c>
      <c r="C193" s="2541">
        <v>5030</v>
      </c>
      <c r="D193" s="2542"/>
      <c r="E193" s="2543">
        <v>4121</v>
      </c>
      <c r="F193" s="2546" t="s">
        <v>1733</v>
      </c>
      <c r="G193" s="2585">
        <v>43.47</v>
      </c>
    </row>
    <row r="194" spans="1:7" s="2539" customFormat="1" ht="12.75" customHeight="1" x14ac:dyDescent="0.25">
      <c r="A194" s="2810">
        <v>17.55</v>
      </c>
      <c r="B194" s="2540" t="s">
        <v>179</v>
      </c>
      <c r="C194" s="2541">
        <v>5031</v>
      </c>
      <c r="D194" s="2542"/>
      <c r="E194" s="2543">
        <v>4121</v>
      </c>
      <c r="F194" s="2546" t="s">
        <v>1734</v>
      </c>
      <c r="G194" s="2585">
        <v>17.55</v>
      </c>
    </row>
    <row r="195" spans="1:7" s="2539" customFormat="1" ht="12.75" customHeight="1" x14ac:dyDescent="0.25">
      <c r="A195" s="2810">
        <v>32.76</v>
      </c>
      <c r="B195" s="2540" t="s">
        <v>179</v>
      </c>
      <c r="C195" s="2541">
        <v>5032</v>
      </c>
      <c r="D195" s="2542"/>
      <c r="E195" s="2543">
        <v>4121</v>
      </c>
      <c r="F195" s="2546" t="s">
        <v>1735</v>
      </c>
      <c r="G195" s="2585">
        <v>32.76</v>
      </c>
    </row>
    <row r="196" spans="1:7" s="2539" customFormat="1" ht="12.75" customHeight="1" x14ac:dyDescent="0.25">
      <c r="A196" s="2810">
        <v>86.58</v>
      </c>
      <c r="B196" s="2540" t="s">
        <v>179</v>
      </c>
      <c r="C196" s="2541">
        <v>5033</v>
      </c>
      <c r="D196" s="2542"/>
      <c r="E196" s="2543">
        <v>4121</v>
      </c>
      <c r="F196" s="2546" t="s">
        <v>1736</v>
      </c>
      <c r="G196" s="2585">
        <v>86.58</v>
      </c>
    </row>
    <row r="197" spans="1:7" s="2539" customFormat="1" ht="12.75" customHeight="1" x14ac:dyDescent="0.25">
      <c r="A197" s="2810">
        <v>15.12</v>
      </c>
      <c r="B197" s="2540" t="s">
        <v>179</v>
      </c>
      <c r="C197" s="2541">
        <v>5034</v>
      </c>
      <c r="D197" s="2542"/>
      <c r="E197" s="2543">
        <v>4121</v>
      </c>
      <c r="F197" s="2546" t="s">
        <v>1737</v>
      </c>
      <c r="G197" s="2585">
        <v>15.12</v>
      </c>
    </row>
    <row r="198" spans="1:7" s="2539" customFormat="1" ht="12.75" customHeight="1" x14ac:dyDescent="0.25">
      <c r="A198" s="2810">
        <v>54.99</v>
      </c>
      <c r="B198" s="2540" t="s">
        <v>179</v>
      </c>
      <c r="C198" s="2541">
        <v>5035</v>
      </c>
      <c r="D198" s="2542"/>
      <c r="E198" s="2543">
        <v>4121</v>
      </c>
      <c r="F198" s="2546" t="s">
        <v>1738</v>
      </c>
      <c r="G198" s="2585">
        <v>54.99</v>
      </c>
    </row>
    <row r="199" spans="1:7" s="2539" customFormat="1" ht="12.75" customHeight="1" x14ac:dyDescent="0.25">
      <c r="A199" s="2810">
        <v>157.68</v>
      </c>
      <c r="B199" s="2540" t="s">
        <v>179</v>
      </c>
      <c r="C199" s="2541">
        <v>5036</v>
      </c>
      <c r="D199" s="2542"/>
      <c r="E199" s="2543">
        <v>4121</v>
      </c>
      <c r="F199" s="2546" t="s">
        <v>1739</v>
      </c>
      <c r="G199" s="2585">
        <v>157.68</v>
      </c>
    </row>
    <row r="200" spans="1:7" s="2539" customFormat="1" ht="12.75" customHeight="1" x14ac:dyDescent="0.25">
      <c r="A200" s="2810">
        <v>39.78</v>
      </c>
      <c r="B200" s="2540" t="s">
        <v>179</v>
      </c>
      <c r="C200" s="2541">
        <v>5037</v>
      </c>
      <c r="D200" s="2542"/>
      <c r="E200" s="2543">
        <v>4121</v>
      </c>
      <c r="F200" s="2546" t="s">
        <v>1740</v>
      </c>
      <c r="G200" s="2585">
        <v>39.78</v>
      </c>
    </row>
    <row r="201" spans="1:7" s="2539" customFormat="1" ht="12.75" customHeight="1" x14ac:dyDescent="0.25">
      <c r="A201" s="2810">
        <v>52.02</v>
      </c>
      <c r="B201" s="2540" t="s">
        <v>179</v>
      </c>
      <c r="C201" s="2541">
        <v>5038</v>
      </c>
      <c r="D201" s="2542"/>
      <c r="E201" s="2543">
        <v>4121</v>
      </c>
      <c r="F201" s="2546" t="s">
        <v>1741</v>
      </c>
      <c r="G201" s="2585">
        <v>52.02</v>
      </c>
    </row>
    <row r="202" spans="1:7" s="2539" customFormat="1" ht="12.75" customHeight="1" x14ac:dyDescent="0.25">
      <c r="A202" s="2810">
        <v>58.77</v>
      </c>
      <c r="B202" s="2540" t="s">
        <v>179</v>
      </c>
      <c r="C202" s="2541">
        <v>5039</v>
      </c>
      <c r="D202" s="2542"/>
      <c r="E202" s="2543">
        <v>4121</v>
      </c>
      <c r="F202" s="2546" t="s">
        <v>1742</v>
      </c>
      <c r="G202" s="2585">
        <v>58.77</v>
      </c>
    </row>
    <row r="203" spans="1:7" s="2539" customFormat="1" ht="12.75" customHeight="1" x14ac:dyDescent="0.25">
      <c r="A203" s="2810">
        <v>224.852</v>
      </c>
      <c r="B203" s="2540" t="s">
        <v>179</v>
      </c>
      <c r="C203" s="2541">
        <v>5040</v>
      </c>
      <c r="D203" s="2542"/>
      <c r="E203" s="2543">
        <v>4121</v>
      </c>
      <c r="F203" s="2546" t="s">
        <v>1743</v>
      </c>
      <c r="G203" s="2585">
        <v>224.85</v>
      </c>
    </row>
    <row r="204" spans="1:7" s="2539" customFormat="1" ht="12.75" customHeight="1" x14ac:dyDescent="0.25">
      <c r="A204" s="2810">
        <v>17.100000000000001</v>
      </c>
      <c r="B204" s="2540" t="s">
        <v>179</v>
      </c>
      <c r="C204" s="2541">
        <v>5041</v>
      </c>
      <c r="D204" s="2542"/>
      <c r="E204" s="2543">
        <v>4121</v>
      </c>
      <c r="F204" s="2546" t="s">
        <v>1744</v>
      </c>
      <c r="G204" s="2585">
        <v>17.100000000000001</v>
      </c>
    </row>
    <row r="205" spans="1:7" s="2539" customFormat="1" ht="12.75" customHeight="1" x14ac:dyDescent="0.25">
      <c r="A205" s="2810">
        <v>22.41</v>
      </c>
      <c r="B205" s="2540" t="s">
        <v>179</v>
      </c>
      <c r="C205" s="2541">
        <v>5042</v>
      </c>
      <c r="D205" s="2542"/>
      <c r="E205" s="2543">
        <v>4121</v>
      </c>
      <c r="F205" s="2546" t="s">
        <v>1745</v>
      </c>
      <c r="G205" s="2585">
        <v>22.41</v>
      </c>
    </row>
    <row r="206" spans="1:7" s="2539" customFormat="1" ht="12.75" customHeight="1" x14ac:dyDescent="0.25">
      <c r="A206" s="2810">
        <v>24.21</v>
      </c>
      <c r="B206" s="2540" t="s">
        <v>179</v>
      </c>
      <c r="C206" s="2541">
        <v>5043</v>
      </c>
      <c r="D206" s="2542"/>
      <c r="E206" s="2543">
        <v>4121</v>
      </c>
      <c r="F206" s="2546" t="s">
        <v>1746</v>
      </c>
      <c r="G206" s="2585">
        <v>24.21</v>
      </c>
    </row>
    <row r="207" spans="1:7" s="2539" customFormat="1" ht="12.75" customHeight="1" x14ac:dyDescent="0.25">
      <c r="A207" s="2810">
        <v>100.08</v>
      </c>
      <c r="B207" s="2540" t="s">
        <v>179</v>
      </c>
      <c r="C207" s="2541">
        <v>5044</v>
      </c>
      <c r="D207" s="2542"/>
      <c r="E207" s="2543">
        <v>4121</v>
      </c>
      <c r="F207" s="2546" t="s">
        <v>1747</v>
      </c>
      <c r="G207" s="2585">
        <v>100.08</v>
      </c>
    </row>
    <row r="208" spans="1:7" s="2539" customFormat="1" ht="12.75" customHeight="1" x14ac:dyDescent="0.25">
      <c r="A208" s="2810">
        <v>145.50200000000001</v>
      </c>
      <c r="B208" s="2540" t="s">
        <v>179</v>
      </c>
      <c r="C208" s="2541">
        <v>5045</v>
      </c>
      <c r="D208" s="2542"/>
      <c r="E208" s="2543">
        <v>4121</v>
      </c>
      <c r="F208" s="2546" t="s">
        <v>1748</v>
      </c>
      <c r="G208" s="2585">
        <v>145.50200000000001</v>
      </c>
    </row>
    <row r="209" spans="1:7" s="2539" customFormat="1" ht="12.75" customHeight="1" x14ac:dyDescent="0.25">
      <c r="A209" s="2810">
        <v>21.96</v>
      </c>
      <c r="B209" s="2540" t="s">
        <v>179</v>
      </c>
      <c r="C209" s="2541">
        <v>5046</v>
      </c>
      <c r="D209" s="2542"/>
      <c r="E209" s="2543">
        <v>4121</v>
      </c>
      <c r="F209" s="2546" t="s">
        <v>1749</v>
      </c>
      <c r="G209" s="2585">
        <v>21.96</v>
      </c>
    </row>
    <row r="210" spans="1:7" s="2539" customFormat="1" ht="12.75" customHeight="1" x14ac:dyDescent="0.25">
      <c r="A210" s="2810">
        <v>39.6</v>
      </c>
      <c r="B210" s="2540" t="s">
        <v>179</v>
      </c>
      <c r="C210" s="2541">
        <v>5047</v>
      </c>
      <c r="D210" s="2542"/>
      <c r="E210" s="2543">
        <v>4121</v>
      </c>
      <c r="F210" s="2546" t="s">
        <v>1750</v>
      </c>
      <c r="G210" s="2585">
        <v>39.6</v>
      </c>
    </row>
    <row r="211" spans="1:7" s="2539" customFormat="1" ht="12.75" customHeight="1" x14ac:dyDescent="0.25">
      <c r="A211" s="2809">
        <v>8.4600000000000009</v>
      </c>
      <c r="B211" s="2547" t="s">
        <v>179</v>
      </c>
      <c r="C211" s="2548">
        <v>5048</v>
      </c>
      <c r="D211" s="2549"/>
      <c r="E211" s="2537">
        <v>4121</v>
      </c>
      <c r="F211" s="2550" t="s">
        <v>1751</v>
      </c>
      <c r="G211" s="2589">
        <v>8.4600000000000009</v>
      </c>
    </row>
    <row r="212" spans="1:7" s="2539" customFormat="1" ht="12.75" customHeight="1" x14ac:dyDescent="0.25">
      <c r="A212" s="2810">
        <v>24.93</v>
      </c>
      <c r="B212" s="2540" t="s">
        <v>179</v>
      </c>
      <c r="C212" s="2541">
        <v>5049</v>
      </c>
      <c r="D212" s="2542"/>
      <c r="E212" s="2543">
        <v>4121</v>
      </c>
      <c r="F212" s="2546" t="s">
        <v>1752</v>
      </c>
      <c r="G212" s="2585">
        <v>24.93</v>
      </c>
    </row>
    <row r="213" spans="1:7" s="2539" customFormat="1" ht="12.75" customHeight="1" x14ac:dyDescent="0.25">
      <c r="A213" s="2810">
        <v>96.21</v>
      </c>
      <c r="B213" s="2540" t="s">
        <v>179</v>
      </c>
      <c r="C213" s="2541">
        <v>5050</v>
      </c>
      <c r="D213" s="2542"/>
      <c r="E213" s="2543">
        <v>4121</v>
      </c>
      <c r="F213" s="2546" t="s">
        <v>1753</v>
      </c>
      <c r="G213" s="2585">
        <v>96.21</v>
      </c>
    </row>
    <row r="214" spans="1:7" s="2539" customFormat="1" ht="12.75" customHeight="1" x14ac:dyDescent="0.25">
      <c r="A214" s="2810">
        <v>10.62</v>
      </c>
      <c r="B214" s="2540" t="s">
        <v>179</v>
      </c>
      <c r="C214" s="2541">
        <v>5051</v>
      </c>
      <c r="D214" s="2542"/>
      <c r="E214" s="2543">
        <v>4121</v>
      </c>
      <c r="F214" s="2546" t="s">
        <v>1754</v>
      </c>
      <c r="G214" s="2585">
        <v>10.62</v>
      </c>
    </row>
    <row r="215" spans="1:7" s="2539" customFormat="1" ht="12.75" customHeight="1" x14ac:dyDescent="0.25">
      <c r="A215" s="2810">
        <v>61.47</v>
      </c>
      <c r="B215" s="2540" t="s">
        <v>179</v>
      </c>
      <c r="C215" s="2541">
        <v>5052</v>
      </c>
      <c r="D215" s="2542"/>
      <c r="E215" s="2543">
        <v>4121</v>
      </c>
      <c r="F215" s="2546" t="s">
        <v>1755</v>
      </c>
      <c r="G215" s="2585">
        <v>61.47</v>
      </c>
    </row>
    <row r="216" spans="1:7" s="2539" customFormat="1" ht="12.75" customHeight="1" x14ac:dyDescent="0.25">
      <c r="A216" s="2810">
        <v>63.81</v>
      </c>
      <c r="B216" s="2540" t="s">
        <v>179</v>
      </c>
      <c r="C216" s="2541">
        <v>5053</v>
      </c>
      <c r="D216" s="2542"/>
      <c r="E216" s="2543">
        <v>4121</v>
      </c>
      <c r="F216" s="2546" t="s">
        <v>1756</v>
      </c>
      <c r="G216" s="2585">
        <v>63.81</v>
      </c>
    </row>
    <row r="217" spans="1:7" s="2539" customFormat="1" ht="12.75" customHeight="1" x14ac:dyDescent="0.25">
      <c r="A217" s="2810">
        <v>173.07</v>
      </c>
      <c r="B217" s="2540" t="s">
        <v>179</v>
      </c>
      <c r="C217" s="2541">
        <v>5054</v>
      </c>
      <c r="D217" s="2542"/>
      <c r="E217" s="2543">
        <v>4121</v>
      </c>
      <c r="F217" s="2546" t="s">
        <v>1757</v>
      </c>
      <c r="G217" s="2585">
        <v>173.07</v>
      </c>
    </row>
    <row r="218" spans="1:7" s="2539" customFormat="1" ht="12.75" customHeight="1" x14ac:dyDescent="0.25">
      <c r="A218" s="2810">
        <v>16.02</v>
      </c>
      <c r="B218" s="2540" t="s">
        <v>179</v>
      </c>
      <c r="C218" s="2541">
        <v>5055</v>
      </c>
      <c r="D218" s="2542"/>
      <c r="E218" s="2543">
        <v>4121</v>
      </c>
      <c r="F218" s="2546" t="s">
        <v>1758</v>
      </c>
      <c r="G218" s="2585">
        <v>16.02</v>
      </c>
    </row>
    <row r="219" spans="1:7" s="2539" customFormat="1" ht="12.75" customHeight="1" x14ac:dyDescent="0.25">
      <c r="A219" s="2810">
        <v>19.440000000000001</v>
      </c>
      <c r="B219" s="2540" t="s">
        <v>179</v>
      </c>
      <c r="C219" s="2541">
        <v>5056</v>
      </c>
      <c r="D219" s="2542"/>
      <c r="E219" s="2543">
        <v>4121</v>
      </c>
      <c r="F219" s="2546" t="s">
        <v>1759</v>
      </c>
      <c r="G219" s="2585">
        <v>19.440000000000001</v>
      </c>
    </row>
    <row r="220" spans="1:7" s="2539" customFormat="1" ht="12.75" customHeight="1" x14ac:dyDescent="0.25">
      <c r="A220" s="2810">
        <v>50.58</v>
      </c>
      <c r="B220" s="2540" t="s">
        <v>179</v>
      </c>
      <c r="C220" s="2541">
        <v>5057</v>
      </c>
      <c r="D220" s="2542"/>
      <c r="E220" s="2543">
        <v>4121</v>
      </c>
      <c r="F220" s="2546" t="s">
        <v>1760</v>
      </c>
      <c r="G220" s="2585">
        <v>50.58</v>
      </c>
    </row>
    <row r="221" spans="1:7" s="2539" customFormat="1" ht="12.75" customHeight="1" x14ac:dyDescent="0.25">
      <c r="A221" s="2810">
        <v>8.3699999999999992</v>
      </c>
      <c r="B221" s="2540" t="s">
        <v>179</v>
      </c>
      <c r="C221" s="2541">
        <v>5058</v>
      </c>
      <c r="D221" s="2542"/>
      <c r="E221" s="2543">
        <v>4121</v>
      </c>
      <c r="F221" s="2546" t="s">
        <v>1761</v>
      </c>
      <c r="G221" s="2585">
        <v>8.3699999999999992</v>
      </c>
    </row>
    <row r="222" spans="1:7" s="2539" customFormat="1" ht="12.75" customHeight="1" x14ac:dyDescent="0.25">
      <c r="A222" s="2810">
        <v>20.52</v>
      </c>
      <c r="B222" s="2540" t="s">
        <v>179</v>
      </c>
      <c r="C222" s="2541">
        <v>5059</v>
      </c>
      <c r="D222" s="2542"/>
      <c r="E222" s="2543">
        <v>4121</v>
      </c>
      <c r="F222" s="2546" t="s">
        <v>1762</v>
      </c>
      <c r="G222" s="2585">
        <v>20.52</v>
      </c>
    </row>
    <row r="223" spans="1:7" s="2539" customFormat="1" ht="12.75" customHeight="1" x14ac:dyDescent="0.25">
      <c r="A223" s="2810">
        <v>85.68</v>
      </c>
      <c r="B223" s="2540" t="s">
        <v>179</v>
      </c>
      <c r="C223" s="2541">
        <v>5060</v>
      </c>
      <c r="D223" s="2542"/>
      <c r="E223" s="2543">
        <v>4121</v>
      </c>
      <c r="F223" s="2546" t="s">
        <v>1763</v>
      </c>
      <c r="G223" s="2585">
        <v>85.68</v>
      </c>
    </row>
    <row r="224" spans="1:7" s="2539" customFormat="1" ht="12.75" customHeight="1" x14ac:dyDescent="0.25">
      <c r="A224" s="2810">
        <v>34.74</v>
      </c>
      <c r="B224" s="2540" t="s">
        <v>179</v>
      </c>
      <c r="C224" s="2541">
        <v>5061</v>
      </c>
      <c r="D224" s="2542"/>
      <c r="E224" s="2543">
        <v>4121</v>
      </c>
      <c r="F224" s="2546" t="s">
        <v>1764</v>
      </c>
      <c r="G224" s="2585">
        <v>34.74</v>
      </c>
    </row>
    <row r="225" spans="1:7" s="2539" customFormat="1" ht="12.75" customHeight="1" x14ac:dyDescent="0.25">
      <c r="A225" s="2810">
        <v>54.81</v>
      </c>
      <c r="B225" s="2547" t="s">
        <v>179</v>
      </c>
      <c r="C225" s="2548">
        <v>5062</v>
      </c>
      <c r="D225" s="2549"/>
      <c r="E225" s="2537">
        <v>4121</v>
      </c>
      <c r="F225" s="2550" t="s">
        <v>1765</v>
      </c>
      <c r="G225" s="2589">
        <v>54.81</v>
      </c>
    </row>
    <row r="226" spans="1:7" s="2539" customFormat="1" ht="12.75" customHeight="1" x14ac:dyDescent="0.25">
      <c r="A226" s="2810">
        <v>36.72</v>
      </c>
      <c r="B226" s="2540" t="s">
        <v>179</v>
      </c>
      <c r="C226" s="2541">
        <v>5063</v>
      </c>
      <c r="D226" s="2542"/>
      <c r="E226" s="2543">
        <v>4121</v>
      </c>
      <c r="F226" s="2546" t="s">
        <v>1766</v>
      </c>
      <c r="G226" s="2585">
        <v>36.72</v>
      </c>
    </row>
    <row r="227" spans="1:7" s="2539" customFormat="1" ht="12.75" customHeight="1" x14ac:dyDescent="0.25">
      <c r="A227" s="2810">
        <v>44.73</v>
      </c>
      <c r="B227" s="2540" t="s">
        <v>179</v>
      </c>
      <c r="C227" s="2541">
        <v>5064</v>
      </c>
      <c r="D227" s="2542"/>
      <c r="E227" s="2543">
        <v>4121</v>
      </c>
      <c r="F227" s="2546" t="s">
        <v>1767</v>
      </c>
      <c r="G227" s="2585">
        <v>44.73</v>
      </c>
    </row>
    <row r="228" spans="1:7" s="2539" customFormat="1" ht="12.75" customHeight="1" thickBot="1" x14ac:dyDescent="0.3">
      <c r="A228" s="2811">
        <v>21.33</v>
      </c>
      <c r="B228" s="2551" t="s">
        <v>179</v>
      </c>
      <c r="C228" s="2552">
        <v>5065</v>
      </c>
      <c r="D228" s="2553"/>
      <c r="E228" s="2554">
        <v>4121</v>
      </c>
      <c r="F228" s="2555" t="s">
        <v>1768</v>
      </c>
      <c r="G228" s="2590">
        <v>21.33</v>
      </c>
    </row>
  </sheetData>
  <mergeCells count="3">
    <mergeCell ref="A1:G1"/>
    <mergeCell ref="A3:G3"/>
    <mergeCell ref="A5:G5"/>
  </mergeCells>
  <printOptions horizontalCentered="1"/>
  <pageMargins left="0.78740157480314965" right="0.59055118110236227" top="0.55118110236220474" bottom="0.55118110236220474" header="0.23622047244094491" footer="0.23622047244094491"/>
  <pageSetup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460-555F-4F47-B209-A0EE4F7C78C8}">
  <sheetPr>
    <tabColor theme="7" tint="0.59999389629810485"/>
  </sheetPr>
  <dimension ref="A1:I59"/>
  <sheetViews>
    <sheetView zoomScaleNormal="100" workbookViewId="0">
      <selection sqref="A1:G1"/>
    </sheetView>
  </sheetViews>
  <sheetFormatPr defaultRowHeight="12.75" x14ac:dyDescent="0.2"/>
  <cols>
    <col min="1" max="1" width="4.5703125" style="3084" customWidth="1"/>
    <col min="2" max="2" width="6.42578125" style="3072" customWidth="1"/>
    <col min="3" max="3" width="20.7109375" style="3072" customWidth="1"/>
    <col min="4" max="4" width="27.140625" style="3072" customWidth="1"/>
    <col min="5" max="5" width="13.28515625" style="3072" customWidth="1"/>
    <col min="6" max="6" width="14.85546875" style="3072" customWidth="1"/>
    <col min="7" max="7" width="14.5703125" style="3072" customWidth="1"/>
    <col min="8" max="8" width="3.5703125" style="3072" customWidth="1"/>
    <col min="9" max="243" width="9.140625" style="3072"/>
    <col min="244" max="244" width="3.7109375" style="3072" customWidth="1"/>
    <col min="245" max="245" width="5.42578125" style="3072" customWidth="1"/>
    <col min="246" max="247" width="20.7109375" style="3072" customWidth="1"/>
    <col min="248" max="250" width="10" style="3072" bestFit="1" customWidth="1"/>
    <col min="251" max="251" width="9.28515625" style="3072" customWidth="1"/>
    <col min="252" max="252" width="11.7109375" style="3072" bestFit="1" customWidth="1"/>
    <col min="253" max="253" width="10.140625" style="3072" bestFit="1" customWidth="1"/>
    <col min="254" max="259" width="9.140625" style="3072"/>
    <col min="260" max="260" width="11.7109375" style="3072" bestFit="1" customWidth="1"/>
    <col min="261" max="499" width="9.140625" style="3072"/>
    <col min="500" max="500" width="3.7109375" style="3072" customWidth="1"/>
    <col min="501" max="501" width="5.42578125" style="3072" customWidth="1"/>
    <col min="502" max="503" width="20.7109375" style="3072" customWidth="1"/>
    <col min="504" max="506" width="10" style="3072" bestFit="1" customWidth="1"/>
    <col min="507" max="507" width="9.28515625" style="3072" customWidth="1"/>
    <col min="508" max="508" width="11.7109375" style="3072" bestFit="1" customWidth="1"/>
    <col min="509" max="509" width="10.140625" style="3072" bestFit="1" customWidth="1"/>
    <col min="510" max="515" width="9.140625" style="3072"/>
    <col min="516" max="516" width="11.7109375" style="3072" bestFit="1" customWidth="1"/>
    <col min="517" max="755" width="9.140625" style="3072"/>
    <col min="756" max="756" width="3.7109375" style="3072" customWidth="1"/>
    <col min="757" max="757" width="5.42578125" style="3072" customWidth="1"/>
    <col min="758" max="759" width="20.7109375" style="3072" customWidth="1"/>
    <col min="760" max="762" width="10" style="3072" bestFit="1" customWidth="1"/>
    <col min="763" max="763" width="9.28515625" style="3072" customWidth="1"/>
    <col min="764" max="764" width="11.7109375" style="3072" bestFit="1" customWidth="1"/>
    <col min="765" max="765" width="10.140625" style="3072" bestFit="1" customWidth="1"/>
    <col min="766" max="771" width="9.140625" style="3072"/>
    <col min="772" max="772" width="11.7109375" style="3072" bestFit="1" customWidth="1"/>
    <col min="773" max="1011" width="9.140625" style="3072"/>
    <col min="1012" max="1012" width="3.7109375" style="3072" customWidth="1"/>
    <col min="1013" max="1013" width="5.42578125" style="3072" customWidth="1"/>
    <col min="1014" max="1015" width="20.7109375" style="3072" customWidth="1"/>
    <col min="1016" max="1018" width="10" style="3072" bestFit="1" customWidth="1"/>
    <col min="1019" max="1019" width="9.28515625" style="3072" customWidth="1"/>
    <col min="1020" max="1020" width="11.7109375" style="3072" bestFit="1" customWidth="1"/>
    <col min="1021" max="1021" width="10.140625" style="3072" bestFit="1" customWidth="1"/>
    <col min="1022" max="1027" width="9.140625" style="3072"/>
    <col min="1028" max="1028" width="11.7109375" style="3072" bestFit="1" customWidth="1"/>
    <col min="1029" max="1267" width="9.140625" style="3072"/>
    <col min="1268" max="1268" width="3.7109375" style="3072" customWidth="1"/>
    <col min="1269" max="1269" width="5.42578125" style="3072" customWidth="1"/>
    <col min="1270" max="1271" width="20.7109375" style="3072" customWidth="1"/>
    <col min="1272" max="1274" width="10" style="3072" bestFit="1" customWidth="1"/>
    <col min="1275" max="1275" width="9.28515625" style="3072" customWidth="1"/>
    <col min="1276" max="1276" width="11.7109375" style="3072" bestFit="1" customWidth="1"/>
    <col min="1277" max="1277" width="10.140625" style="3072" bestFit="1" customWidth="1"/>
    <col min="1278" max="1283" width="9.140625" style="3072"/>
    <col min="1284" max="1284" width="11.7109375" style="3072" bestFit="1" customWidth="1"/>
    <col min="1285" max="1523" width="9.140625" style="3072"/>
    <col min="1524" max="1524" width="3.7109375" style="3072" customWidth="1"/>
    <col min="1525" max="1525" width="5.42578125" style="3072" customWidth="1"/>
    <col min="1526" max="1527" width="20.7109375" style="3072" customWidth="1"/>
    <col min="1528" max="1530" width="10" style="3072" bestFit="1" customWidth="1"/>
    <col min="1531" max="1531" width="9.28515625" style="3072" customWidth="1"/>
    <col min="1532" max="1532" width="11.7109375" style="3072" bestFit="1" customWidth="1"/>
    <col min="1533" max="1533" width="10.140625" style="3072" bestFit="1" customWidth="1"/>
    <col min="1534" max="1539" width="9.140625" style="3072"/>
    <col min="1540" max="1540" width="11.7109375" style="3072" bestFit="1" customWidth="1"/>
    <col min="1541" max="1779" width="9.140625" style="3072"/>
    <col min="1780" max="1780" width="3.7109375" style="3072" customWidth="1"/>
    <col min="1781" max="1781" width="5.42578125" style="3072" customWidth="1"/>
    <col min="1782" max="1783" width="20.7109375" style="3072" customWidth="1"/>
    <col min="1784" max="1786" width="10" style="3072" bestFit="1" customWidth="1"/>
    <col min="1787" max="1787" width="9.28515625" style="3072" customWidth="1"/>
    <col min="1788" max="1788" width="11.7109375" style="3072" bestFit="1" customWidth="1"/>
    <col min="1789" max="1789" width="10.140625" style="3072" bestFit="1" customWidth="1"/>
    <col min="1790" max="1795" width="9.140625" style="3072"/>
    <col min="1796" max="1796" width="11.7109375" style="3072" bestFit="1" customWidth="1"/>
    <col min="1797" max="2035" width="9.140625" style="3072"/>
    <col min="2036" max="2036" width="3.7109375" style="3072" customWidth="1"/>
    <col min="2037" max="2037" width="5.42578125" style="3072" customWidth="1"/>
    <col min="2038" max="2039" width="20.7109375" style="3072" customWidth="1"/>
    <col min="2040" max="2042" width="10" style="3072" bestFit="1" customWidth="1"/>
    <col min="2043" max="2043" width="9.28515625" style="3072" customWidth="1"/>
    <col min="2044" max="2044" width="11.7109375" style="3072" bestFit="1" customWidth="1"/>
    <col min="2045" max="2045" width="10.140625" style="3072" bestFit="1" customWidth="1"/>
    <col min="2046" max="2051" width="9.140625" style="3072"/>
    <col min="2052" max="2052" width="11.7109375" style="3072" bestFit="1" customWidth="1"/>
    <col min="2053" max="2291" width="9.140625" style="3072"/>
    <col min="2292" max="2292" width="3.7109375" style="3072" customWidth="1"/>
    <col min="2293" max="2293" width="5.42578125" style="3072" customWidth="1"/>
    <col min="2294" max="2295" width="20.7109375" style="3072" customWidth="1"/>
    <col min="2296" max="2298" width="10" style="3072" bestFit="1" customWidth="1"/>
    <col min="2299" max="2299" width="9.28515625" style="3072" customWidth="1"/>
    <col min="2300" max="2300" width="11.7109375" style="3072" bestFit="1" customWidth="1"/>
    <col min="2301" max="2301" width="10.140625" style="3072" bestFit="1" customWidth="1"/>
    <col min="2302" max="2307" width="9.140625" style="3072"/>
    <col min="2308" max="2308" width="11.7109375" style="3072" bestFit="1" customWidth="1"/>
    <col min="2309" max="2547" width="9.140625" style="3072"/>
    <col min="2548" max="2548" width="3.7109375" style="3072" customWidth="1"/>
    <col min="2549" max="2549" width="5.42578125" style="3072" customWidth="1"/>
    <col min="2550" max="2551" width="20.7109375" style="3072" customWidth="1"/>
    <col min="2552" max="2554" width="10" style="3072" bestFit="1" customWidth="1"/>
    <col min="2555" max="2555" width="9.28515625" style="3072" customWidth="1"/>
    <col min="2556" max="2556" width="11.7109375" style="3072" bestFit="1" customWidth="1"/>
    <col min="2557" max="2557" width="10.140625" style="3072" bestFit="1" customWidth="1"/>
    <col min="2558" max="2563" width="9.140625" style="3072"/>
    <col min="2564" max="2564" width="11.7109375" style="3072" bestFit="1" customWidth="1"/>
    <col min="2565" max="2803" width="9.140625" style="3072"/>
    <col min="2804" max="2804" width="3.7109375" style="3072" customWidth="1"/>
    <col min="2805" max="2805" width="5.42578125" style="3072" customWidth="1"/>
    <col min="2806" max="2807" width="20.7109375" style="3072" customWidth="1"/>
    <col min="2808" max="2810" width="10" style="3072" bestFit="1" customWidth="1"/>
    <col min="2811" max="2811" width="9.28515625" style="3072" customWidth="1"/>
    <col min="2812" max="2812" width="11.7109375" style="3072" bestFit="1" customWidth="1"/>
    <col min="2813" max="2813" width="10.140625" style="3072" bestFit="1" customWidth="1"/>
    <col min="2814" max="2819" width="9.140625" style="3072"/>
    <col min="2820" max="2820" width="11.7109375" style="3072" bestFit="1" customWidth="1"/>
    <col min="2821" max="3059" width="9.140625" style="3072"/>
    <col min="3060" max="3060" width="3.7109375" style="3072" customWidth="1"/>
    <col min="3061" max="3061" width="5.42578125" style="3072" customWidth="1"/>
    <col min="3062" max="3063" width="20.7109375" style="3072" customWidth="1"/>
    <col min="3064" max="3066" width="10" style="3072" bestFit="1" customWidth="1"/>
    <col min="3067" max="3067" width="9.28515625" style="3072" customWidth="1"/>
    <col min="3068" max="3068" width="11.7109375" style="3072" bestFit="1" customWidth="1"/>
    <col min="3069" max="3069" width="10.140625" style="3072" bestFit="1" customWidth="1"/>
    <col min="3070" max="3075" width="9.140625" style="3072"/>
    <col min="3076" max="3076" width="11.7109375" style="3072" bestFit="1" customWidth="1"/>
    <col min="3077" max="3315" width="9.140625" style="3072"/>
    <col min="3316" max="3316" width="3.7109375" style="3072" customWidth="1"/>
    <col min="3317" max="3317" width="5.42578125" style="3072" customWidth="1"/>
    <col min="3318" max="3319" width="20.7109375" style="3072" customWidth="1"/>
    <col min="3320" max="3322" width="10" style="3072" bestFit="1" customWidth="1"/>
    <col min="3323" max="3323" width="9.28515625" style="3072" customWidth="1"/>
    <col min="3324" max="3324" width="11.7109375" style="3072" bestFit="1" customWidth="1"/>
    <col min="3325" max="3325" width="10.140625" style="3072" bestFit="1" customWidth="1"/>
    <col min="3326" max="3331" width="9.140625" style="3072"/>
    <col min="3332" max="3332" width="11.7109375" style="3072" bestFit="1" customWidth="1"/>
    <col min="3333" max="3571" width="9.140625" style="3072"/>
    <col min="3572" max="3572" width="3.7109375" style="3072" customWidth="1"/>
    <col min="3573" max="3573" width="5.42578125" style="3072" customWidth="1"/>
    <col min="3574" max="3575" width="20.7109375" style="3072" customWidth="1"/>
    <col min="3576" max="3578" width="10" style="3072" bestFit="1" customWidth="1"/>
    <col min="3579" max="3579" width="9.28515625" style="3072" customWidth="1"/>
    <col min="3580" max="3580" width="11.7109375" style="3072" bestFit="1" customWidth="1"/>
    <col min="3581" max="3581" width="10.140625" style="3072" bestFit="1" customWidth="1"/>
    <col min="3582" max="3587" width="9.140625" style="3072"/>
    <col min="3588" max="3588" width="11.7109375" style="3072" bestFit="1" customWidth="1"/>
    <col min="3589" max="3827" width="9.140625" style="3072"/>
    <col min="3828" max="3828" width="3.7109375" style="3072" customWidth="1"/>
    <col min="3829" max="3829" width="5.42578125" style="3072" customWidth="1"/>
    <col min="3830" max="3831" width="20.7109375" style="3072" customWidth="1"/>
    <col min="3832" max="3834" width="10" style="3072" bestFit="1" customWidth="1"/>
    <col min="3835" max="3835" width="9.28515625" style="3072" customWidth="1"/>
    <col min="3836" max="3836" width="11.7109375" style="3072" bestFit="1" customWidth="1"/>
    <col min="3837" max="3837" width="10.140625" style="3072" bestFit="1" customWidth="1"/>
    <col min="3838" max="3843" width="9.140625" style="3072"/>
    <col min="3844" max="3844" width="11.7109375" style="3072" bestFit="1" customWidth="1"/>
    <col min="3845" max="4083" width="9.140625" style="3072"/>
    <col min="4084" max="4084" width="3.7109375" style="3072" customWidth="1"/>
    <col min="4085" max="4085" width="5.42578125" style="3072" customWidth="1"/>
    <col min="4086" max="4087" width="20.7109375" style="3072" customWidth="1"/>
    <col min="4088" max="4090" width="10" style="3072" bestFit="1" customWidth="1"/>
    <col min="4091" max="4091" width="9.28515625" style="3072" customWidth="1"/>
    <col min="4092" max="4092" width="11.7109375" style="3072" bestFit="1" customWidth="1"/>
    <col min="4093" max="4093" width="10.140625" style="3072" bestFit="1" customWidth="1"/>
    <col min="4094" max="4099" width="9.140625" style="3072"/>
    <col min="4100" max="4100" width="11.7109375" style="3072" bestFit="1" customWidth="1"/>
    <col min="4101" max="4339" width="9.140625" style="3072"/>
    <col min="4340" max="4340" width="3.7109375" style="3072" customWidth="1"/>
    <col min="4341" max="4341" width="5.42578125" style="3072" customWidth="1"/>
    <col min="4342" max="4343" width="20.7109375" style="3072" customWidth="1"/>
    <col min="4344" max="4346" width="10" style="3072" bestFit="1" customWidth="1"/>
    <col min="4347" max="4347" width="9.28515625" style="3072" customWidth="1"/>
    <col min="4348" max="4348" width="11.7109375" style="3072" bestFit="1" customWidth="1"/>
    <col min="4349" max="4349" width="10.140625" style="3072" bestFit="1" customWidth="1"/>
    <col min="4350" max="4355" width="9.140625" style="3072"/>
    <col min="4356" max="4356" width="11.7109375" style="3072" bestFit="1" customWidth="1"/>
    <col min="4357" max="4595" width="9.140625" style="3072"/>
    <col min="4596" max="4596" width="3.7109375" style="3072" customWidth="1"/>
    <col min="4597" max="4597" width="5.42578125" style="3072" customWidth="1"/>
    <col min="4598" max="4599" width="20.7109375" style="3072" customWidth="1"/>
    <col min="4600" max="4602" width="10" style="3072" bestFit="1" customWidth="1"/>
    <col min="4603" max="4603" width="9.28515625" style="3072" customWidth="1"/>
    <col min="4604" max="4604" width="11.7109375" style="3072" bestFit="1" customWidth="1"/>
    <col min="4605" max="4605" width="10.140625" style="3072" bestFit="1" customWidth="1"/>
    <col min="4606" max="4611" width="9.140625" style="3072"/>
    <col min="4612" max="4612" width="11.7109375" style="3072" bestFit="1" customWidth="1"/>
    <col min="4613" max="4851" width="9.140625" style="3072"/>
    <col min="4852" max="4852" width="3.7109375" style="3072" customWidth="1"/>
    <col min="4853" max="4853" width="5.42578125" style="3072" customWidth="1"/>
    <col min="4854" max="4855" width="20.7109375" style="3072" customWidth="1"/>
    <col min="4856" max="4858" width="10" style="3072" bestFit="1" customWidth="1"/>
    <col min="4859" max="4859" width="9.28515625" style="3072" customWidth="1"/>
    <col min="4860" max="4860" width="11.7109375" style="3072" bestFit="1" customWidth="1"/>
    <col min="4861" max="4861" width="10.140625" style="3072" bestFit="1" customWidth="1"/>
    <col min="4862" max="4867" width="9.140625" style="3072"/>
    <col min="4868" max="4868" width="11.7109375" style="3072" bestFit="1" customWidth="1"/>
    <col min="4869" max="5107" width="9.140625" style="3072"/>
    <col min="5108" max="5108" width="3.7109375" style="3072" customWidth="1"/>
    <col min="5109" max="5109" width="5.42578125" style="3072" customWidth="1"/>
    <col min="5110" max="5111" width="20.7109375" style="3072" customWidth="1"/>
    <col min="5112" max="5114" width="10" style="3072" bestFit="1" customWidth="1"/>
    <col min="5115" max="5115" width="9.28515625" style="3072" customWidth="1"/>
    <col min="5116" max="5116" width="11.7109375" style="3072" bestFit="1" customWidth="1"/>
    <col min="5117" max="5117" width="10.140625" style="3072" bestFit="1" customWidth="1"/>
    <col min="5118" max="5123" width="9.140625" style="3072"/>
    <col min="5124" max="5124" width="11.7109375" style="3072" bestFit="1" customWidth="1"/>
    <col min="5125" max="5363" width="9.140625" style="3072"/>
    <col min="5364" max="5364" width="3.7109375" style="3072" customWidth="1"/>
    <col min="5365" max="5365" width="5.42578125" style="3072" customWidth="1"/>
    <col min="5366" max="5367" width="20.7109375" style="3072" customWidth="1"/>
    <col min="5368" max="5370" width="10" style="3072" bestFit="1" customWidth="1"/>
    <col min="5371" max="5371" width="9.28515625" style="3072" customWidth="1"/>
    <col min="5372" max="5372" width="11.7109375" style="3072" bestFit="1" customWidth="1"/>
    <col min="5373" max="5373" width="10.140625" style="3072" bestFit="1" customWidth="1"/>
    <col min="5374" max="5379" width="9.140625" style="3072"/>
    <col min="5380" max="5380" width="11.7109375" style="3072" bestFit="1" customWidth="1"/>
    <col min="5381" max="5619" width="9.140625" style="3072"/>
    <col min="5620" max="5620" width="3.7109375" style="3072" customWidth="1"/>
    <col min="5621" max="5621" width="5.42578125" style="3072" customWidth="1"/>
    <col min="5622" max="5623" width="20.7109375" style="3072" customWidth="1"/>
    <col min="5624" max="5626" width="10" style="3072" bestFit="1" customWidth="1"/>
    <col min="5627" max="5627" width="9.28515625" style="3072" customWidth="1"/>
    <col min="5628" max="5628" width="11.7109375" style="3072" bestFit="1" customWidth="1"/>
    <col min="5629" max="5629" width="10.140625" style="3072" bestFit="1" customWidth="1"/>
    <col min="5630" max="5635" width="9.140625" style="3072"/>
    <col min="5636" max="5636" width="11.7109375" style="3072" bestFit="1" customWidth="1"/>
    <col min="5637" max="5875" width="9.140625" style="3072"/>
    <col min="5876" max="5876" width="3.7109375" style="3072" customWidth="1"/>
    <col min="5877" max="5877" width="5.42578125" style="3072" customWidth="1"/>
    <col min="5878" max="5879" width="20.7109375" style="3072" customWidth="1"/>
    <col min="5880" max="5882" width="10" style="3072" bestFit="1" customWidth="1"/>
    <col min="5883" max="5883" width="9.28515625" style="3072" customWidth="1"/>
    <col min="5884" max="5884" width="11.7109375" style="3072" bestFit="1" customWidth="1"/>
    <col min="5885" max="5885" width="10.140625" style="3072" bestFit="1" customWidth="1"/>
    <col min="5886" max="5891" width="9.140625" style="3072"/>
    <col min="5892" max="5892" width="11.7109375" style="3072" bestFit="1" customWidth="1"/>
    <col min="5893" max="6131" width="9.140625" style="3072"/>
    <col min="6132" max="6132" width="3.7109375" style="3072" customWidth="1"/>
    <col min="6133" max="6133" width="5.42578125" style="3072" customWidth="1"/>
    <col min="6134" max="6135" width="20.7109375" style="3072" customWidth="1"/>
    <col min="6136" max="6138" width="10" style="3072" bestFit="1" customWidth="1"/>
    <col min="6139" max="6139" width="9.28515625" style="3072" customWidth="1"/>
    <col min="6140" max="6140" width="11.7109375" style="3072" bestFit="1" customWidth="1"/>
    <col min="6141" max="6141" width="10.140625" style="3072" bestFit="1" customWidth="1"/>
    <col min="6142" max="6147" width="9.140625" style="3072"/>
    <col min="6148" max="6148" width="11.7109375" style="3072" bestFit="1" customWidth="1"/>
    <col min="6149" max="6387" width="9.140625" style="3072"/>
    <col min="6388" max="6388" width="3.7109375" style="3072" customWidth="1"/>
    <col min="6389" max="6389" width="5.42578125" style="3072" customWidth="1"/>
    <col min="6390" max="6391" width="20.7109375" style="3072" customWidth="1"/>
    <col min="6392" max="6394" width="10" style="3072" bestFit="1" customWidth="1"/>
    <col min="6395" max="6395" width="9.28515625" style="3072" customWidth="1"/>
    <col min="6396" max="6396" width="11.7109375" style="3072" bestFit="1" customWidth="1"/>
    <col min="6397" max="6397" width="10.140625" style="3072" bestFit="1" customWidth="1"/>
    <col min="6398" max="6403" width="9.140625" style="3072"/>
    <col min="6404" max="6404" width="11.7109375" style="3072" bestFit="1" customWidth="1"/>
    <col min="6405" max="6643" width="9.140625" style="3072"/>
    <col min="6644" max="6644" width="3.7109375" style="3072" customWidth="1"/>
    <col min="6645" max="6645" width="5.42578125" style="3072" customWidth="1"/>
    <col min="6646" max="6647" width="20.7109375" style="3072" customWidth="1"/>
    <col min="6648" max="6650" width="10" style="3072" bestFit="1" customWidth="1"/>
    <col min="6651" max="6651" width="9.28515625" style="3072" customWidth="1"/>
    <col min="6652" max="6652" width="11.7109375" style="3072" bestFit="1" customWidth="1"/>
    <col min="6653" max="6653" width="10.140625" style="3072" bestFit="1" customWidth="1"/>
    <col min="6654" max="6659" width="9.140625" style="3072"/>
    <col min="6660" max="6660" width="11.7109375" style="3072" bestFit="1" customWidth="1"/>
    <col min="6661" max="6899" width="9.140625" style="3072"/>
    <col min="6900" max="6900" width="3.7109375" style="3072" customWidth="1"/>
    <col min="6901" max="6901" width="5.42578125" style="3072" customWidth="1"/>
    <col min="6902" max="6903" width="20.7109375" style="3072" customWidth="1"/>
    <col min="6904" max="6906" width="10" style="3072" bestFit="1" customWidth="1"/>
    <col min="6907" max="6907" width="9.28515625" style="3072" customWidth="1"/>
    <col min="6908" max="6908" width="11.7109375" style="3072" bestFit="1" customWidth="1"/>
    <col min="6909" max="6909" width="10.140625" style="3072" bestFit="1" customWidth="1"/>
    <col min="6910" max="6915" width="9.140625" style="3072"/>
    <col min="6916" max="6916" width="11.7109375" style="3072" bestFit="1" customWidth="1"/>
    <col min="6917" max="7155" width="9.140625" style="3072"/>
    <col min="7156" max="7156" width="3.7109375" style="3072" customWidth="1"/>
    <col min="7157" max="7157" width="5.42578125" style="3072" customWidth="1"/>
    <col min="7158" max="7159" width="20.7109375" style="3072" customWidth="1"/>
    <col min="7160" max="7162" width="10" style="3072" bestFit="1" customWidth="1"/>
    <col min="7163" max="7163" width="9.28515625" style="3072" customWidth="1"/>
    <col min="7164" max="7164" width="11.7109375" style="3072" bestFit="1" customWidth="1"/>
    <col min="7165" max="7165" width="10.140625" style="3072" bestFit="1" customWidth="1"/>
    <col min="7166" max="7171" width="9.140625" style="3072"/>
    <col min="7172" max="7172" width="11.7109375" style="3072" bestFit="1" customWidth="1"/>
    <col min="7173" max="7411" width="9.140625" style="3072"/>
    <col min="7412" max="7412" width="3.7109375" style="3072" customWidth="1"/>
    <col min="7413" max="7413" width="5.42578125" style="3072" customWidth="1"/>
    <col min="7414" max="7415" width="20.7109375" style="3072" customWidth="1"/>
    <col min="7416" max="7418" width="10" style="3072" bestFit="1" customWidth="1"/>
    <col min="7419" max="7419" width="9.28515625" style="3072" customWidth="1"/>
    <col min="7420" max="7420" width="11.7109375" style="3072" bestFit="1" customWidth="1"/>
    <col min="7421" max="7421" width="10.140625" style="3072" bestFit="1" customWidth="1"/>
    <col min="7422" max="7427" width="9.140625" style="3072"/>
    <col min="7428" max="7428" width="11.7109375" style="3072" bestFit="1" customWidth="1"/>
    <col min="7429" max="7667" width="9.140625" style="3072"/>
    <col min="7668" max="7668" width="3.7109375" style="3072" customWidth="1"/>
    <col min="7669" max="7669" width="5.42578125" style="3072" customWidth="1"/>
    <col min="7670" max="7671" width="20.7109375" style="3072" customWidth="1"/>
    <col min="7672" max="7674" width="10" style="3072" bestFit="1" customWidth="1"/>
    <col min="7675" max="7675" width="9.28515625" style="3072" customWidth="1"/>
    <col min="7676" max="7676" width="11.7109375" style="3072" bestFit="1" customWidth="1"/>
    <col min="7677" max="7677" width="10.140625" style="3072" bestFit="1" customWidth="1"/>
    <col min="7678" max="7683" width="9.140625" style="3072"/>
    <col min="7684" max="7684" width="11.7109375" style="3072" bestFit="1" customWidth="1"/>
    <col min="7685" max="7923" width="9.140625" style="3072"/>
    <col min="7924" max="7924" width="3.7109375" style="3072" customWidth="1"/>
    <col min="7925" max="7925" width="5.42578125" style="3072" customWidth="1"/>
    <col min="7926" max="7927" width="20.7109375" style="3072" customWidth="1"/>
    <col min="7928" max="7930" width="10" style="3072" bestFit="1" customWidth="1"/>
    <col min="7931" max="7931" width="9.28515625" style="3072" customWidth="1"/>
    <col min="7932" max="7932" width="11.7109375" style="3072" bestFit="1" customWidth="1"/>
    <col min="7933" max="7933" width="10.140625" style="3072" bestFit="1" customWidth="1"/>
    <col min="7934" max="7939" width="9.140625" style="3072"/>
    <col min="7940" max="7940" width="11.7109375" style="3072" bestFit="1" customWidth="1"/>
    <col min="7941" max="8179" width="9.140625" style="3072"/>
    <col min="8180" max="8180" width="3.7109375" style="3072" customWidth="1"/>
    <col min="8181" max="8181" width="5.42578125" style="3072" customWidth="1"/>
    <col min="8182" max="8183" width="20.7109375" style="3072" customWidth="1"/>
    <col min="8184" max="8186" width="10" style="3072" bestFit="1" customWidth="1"/>
    <col min="8187" max="8187" width="9.28515625" style="3072" customWidth="1"/>
    <col min="8188" max="8188" width="11.7109375" style="3072" bestFit="1" customWidth="1"/>
    <col min="8189" max="8189" width="10.140625" style="3072" bestFit="1" customWidth="1"/>
    <col min="8190" max="8195" width="9.140625" style="3072"/>
    <col min="8196" max="8196" width="11.7109375" style="3072" bestFit="1" customWidth="1"/>
    <col min="8197" max="8435" width="9.140625" style="3072"/>
    <col min="8436" max="8436" width="3.7109375" style="3072" customWidth="1"/>
    <col min="8437" max="8437" width="5.42578125" style="3072" customWidth="1"/>
    <col min="8438" max="8439" width="20.7109375" style="3072" customWidth="1"/>
    <col min="8440" max="8442" width="10" style="3072" bestFit="1" customWidth="1"/>
    <col min="8443" max="8443" width="9.28515625" style="3072" customWidth="1"/>
    <col min="8444" max="8444" width="11.7109375" style="3072" bestFit="1" customWidth="1"/>
    <col min="8445" max="8445" width="10.140625" style="3072" bestFit="1" customWidth="1"/>
    <col min="8446" max="8451" width="9.140625" style="3072"/>
    <col min="8452" max="8452" width="11.7109375" style="3072" bestFit="1" customWidth="1"/>
    <col min="8453" max="8691" width="9.140625" style="3072"/>
    <col min="8692" max="8692" width="3.7109375" style="3072" customWidth="1"/>
    <col min="8693" max="8693" width="5.42578125" style="3072" customWidth="1"/>
    <col min="8694" max="8695" width="20.7109375" style="3072" customWidth="1"/>
    <col min="8696" max="8698" width="10" style="3072" bestFit="1" customWidth="1"/>
    <col min="8699" max="8699" width="9.28515625" style="3072" customWidth="1"/>
    <col min="8700" max="8700" width="11.7109375" style="3072" bestFit="1" customWidth="1"/>
    <col min="8701" max="8701" width="10.140625" style="3072" bestFit="1" customWidth="1"/>
    <col min="8702" max="8707" width="9.140625" style="3072"/>
    <col min="8708" max="8708" width="11.7109375" style="3072" bestFit="1" customWidth="1"/>
    <col min="8709" max="8947" width="9.140625" style="3072"/>
    <col min="8948" max="8948" width="3.7109375" style="3072" customWidth="1"/>
    <col min="8949" max="8949" width="5.42578125" style="3072" customWidth="1"/>
    <col min="8950" max="8951" width="20.7109375" style="3072" customWidth="1"/>
    <col min="8952" max="8954" width="10" style="3072" bestFit="1" customWidth="1"/>
    <col min="8955" max="8955" width="9.28515625" style="3072" customWidth="1"/>
    <col min="8956" max="8956" width="11.7109375" style="3072" bestFit="1" customWidth="1"/>
    <col min="8957" max="8957" width="10.140625" style="3072" bestFit="1" customWidth="1"/>
    <col min="8958" max="8963" width="9.140625" style="3072"/>
    <col min="8964" max="8964" width="11.7109375" style="3072" bestFit="1" customWidth="1"/>
    <col min="8965" max="9203" width="9.140625" style="3072"/>
    <col min="9204" max="9204" width="3.7109375" style="3072" customWidth="1"/>
    <col min="9205" max="9205" width="5.42578125" style="3072" customWidth="1"/>
    <col min="9206" max="9207" width="20.7109375" style="3072" customWidth="1"/>
    <col min="9208" max="9210" width="10" style="3072" bestFit="1" customWidth="1"/>
    <col min="9211" max="9211" width="9.28515625" style="3072" customWidth="1"/>
    <col min="9212" max="9212" width="11.7109375" style="3072" bestFit="1" customWidth="1"/>
    <col min="9213" max="9213" width="10.140625" style="3072" bestFit="1" customWidth="1"/>
    <col min="9214" max="9219" width="9.140625" style="3072"/>
    <col min="9220" max="9220" width="11.7109375" style="3072" bestFit="1" customWidth="1"/>
    <col min="9221" max="9459" width="9.140625" style="3072"/>
    <col min="9460" max="9460" width="3.7109375" style="3072" customWidth="1"/>
    <col min="9461" max="9461" width="5.42578125" style="3072" customWidth="1"/>
    <col min="9462" max="9463" width="20.7109375" style="3072" customWidth="1"/>
    <col min="9464" max="9466" width="10" style="3072" bestFit="1" customWidth="1"/>
    <col min="9467" max="9467" width="9.28515625" style="3072" customWidth="1"/>
    <col min="9468" max="9468" width="11.7109375" style="3072" bestFit="1" customWidth="1"/>
    <col min="9469" max="9469" width="10.140625" style="3072" bestFit="1" customWidth="1"/>
    <col min="9470" max="9475" width="9.140625" style="3072"/>
    <col min="9476" max="9476" width="11.7109375" style="3072" bestFit="1" customWidth="1"/>
    <col min="9477" max="9715" width="9.140625" style="3072"/>
    <col min="9716" max="9716" width="3.7109375" style="3072" customWidth="1"/>
    <col min="9717" max="9717" width="5.42578125" style="3072" customWidth="1"/>
    <col min="9718" max="9719" width="20.7109375" style="3072" customWidth="1"/>
    <col min="9720" max="9722" width="10" style="3072" bestFit="1" customWidth="1"/>
    <col min="9723" max="9723" width="9.28515625" style="3072" customWidth="1"/>
    <col min="9724" max="9724" width="11.7109375" style="3072" bestFit="1" customWidth="1"/>
    <col min="9725" max="9725" width="10.140625" style="3072" bestFit="1" customWidth="1"/>
    <col min="9726" max="9731" width="9.140625" style="3072"/>
    <col min="9732" max="9732" width="11.7109375" style="3072" bestFit="1" customWidth="1"/>
    <col min="9733" max="9971" width="9.140625" style="3072"/>
    <col min="9972" max="9972" width="3.7109375" style="3072" customWidth="1"/>
    <col min="9973" max="9973" width="5.42578125" style="3072" customWidth="1"/>
    <col min="9974" max="9975" width="20.7109375" style="3072" customWidth="1"/>
    <col min="9976" max="9978" width="10" style="3072" bestFit="1" customWidth="1"/>
    <col min="9979" max="9979" width="9.28515625" style="3072" customWidth="1"/>
    <col min="9980" max="9980" width="11.7109375" style="3072" bestFit="1" customWidth="1"/>
    <col min="9981" max="9981" width="10.140625" style="3072" bestFit="1" customWidth="1"/>
    <col min="9982" max="9987" width="9.140625" style="3072"/>
    <col min="9988" max="9988" width="11.7109375" style="3072" bestFit="1" customWidth="1"/>
    <col min="9989" max="10227" width="9.140625" style="3072"/>
    <col min="10228" max="10228" width="3.7109375" style="3072" customWidth="1"/>
    <col min="10229" max="10229" width="5.42578125" style="3072" customWidth="1"/>
    <col min="10230" max="10231" width="20.7109375" style="3072" customWidth="1"/>
    <col min="10232" max="10234" width="10" style="3072" bestFit="1" customWidth="1"/>
    <col min="10235" max="10235" width="9.28515625" style="3072" customWidth="1"/>
    <col min="10236" max="10236" width="11.7109375" style="3072" bestFit="1" customWidth="1"/>
    <col min="10237" max="10237" width="10.140625" style="3072" bestFit="1" customWidth="1"/>
    <col min="10238" max="10243" width="9.140625" style="3072"/>
    <col min="10244" max="10244" width="11.7109375" style="3072" bestFit="1" customWidth="1"/>
    <col min="10245" max="10483" width="9.140625" style="3072"/>
    <col min="10484" max="10484" width="3.7109375" style="3072" customWidth="1"/>
    <col min="10485" max="10485" width="5.42578125" style="3072" customWidth="1"/>
    <col min="10486" max="10487" width="20.7109375" style="3072" customWidth="1"/>
    <col min="10488" max="10490" width="10" style="3072" bestFit="1" customWidth="1"/>
    <col min="10491" max="10491" width="9.28515625" style="3072" customWidth="1"/>
    <col min="10492" max="10492" width="11.7109375" style="3072" bestFit="1" customWidth="1"/>
    <col min="10493" max="10493" width="10.140625" style="3072" bestFit="1" customWidth="1"/>
    <col min="10494" max="10499" width="9.140625" style="3072"/>
    <col min="10500" max="10500" width="11.7109375" style="3072" bestFit="1" customWidth="1"/>
    <col min="10501" max="10739" width="9.140625" style="3072"/>
    <col min="10740" max="10740" width="3.7109375" style="3072" customWidth="1"/>
    <col min="10741" max="10741" width="5.42578125" style="3072" customWidth="1"/>
    <col min="10742" max="10743" width="20.7109375" style="3072" customWidth="1"/>
    <col min="10744" max="10746" width="10" style="3072" bestFit="1" customWidth="1"/>
    <col min="10747" max="10747" width="9.28515625" style="3072" customWidth="1"/>
    <col min="10748" max="10748" width="11.7109375" style="3072" bestFit="1" customWidth="1"/>
    <col min="10749" max="10749" width="10.140625" style="3072" bestFit="1" customWidth="1"/>
    <col min="10750" max="10755" width="9.140625" style="3072"/>
    <col min="10756" max="10756" width="11.7109375" style="3072" bestFit="1" customWidth="1"/>
    <col min="10757" max="10995" width="9.140625" style="3072"/>
    <col min="10996" max="10996" width="3.7109375" style="3072" customWidth="1"/>
    <col min="10997" max="10997" width="5.42578125" style="3072" customWidth="1"/>
    <col min="10998" max="10999" width="20.7109375" style="3072" customWidth="1"/>
    <col min="11000" max="11002" width="10" style="3072" bestFit="1" customWidth="1"/>
    <col min="11003" max="11003" width="9.28515625" style="3072" customWidth="1"/>
    <col min="11004" max="11004" width="11.7109375" style="3072" bestFit="1" customWidth="1"/>
    <col min="11005" max="11005" width="10.140625" style="3072" bestFit="1" customWidth="1"/>
    <col min="11006" max="11011" width="9.140625" style="3072"/>
    <col min="11012" max="11012" width="11.7109375" style="3072" bestFit="1" customWidth="1"/>
    <col min="11013" max="11251" width="9.140625" style="3072"/>
    <col min="11252" max="11252" width="3.7109375" style="3072" customWidth="1"/>
    <col min="11253" max="11253" width="5.42578125" style="3072" customWidth="1"/>
    <col min="11254" max="11255" width="20.7109375" style="3072" customWidth="1"/>
    <col min="11256" max="11258" width="10" style="3072" bestFit="1" customWidth="1"/>
    <col min="11259" max="11259" width="9.28515625" style="3072" customWidth="1"/>
    <col min="11260" max="11260" width="11.7109375" style="3072" bestFit="1" customWidth="1"/>
    <col min="11261" max="11261" width="10.140625" style="3072" bestFit="1" customWidth="1"/>
    <col min="11262" max="11267" width="9.140625" style="3072"/>
    <col min="11268" max="11268" width="11.7109375" style="3072" bestFit="1" customWidth="1"/>
    <col min="11269" max="11507" width="9.140625" style="3072"/>
    <col min="11508" max="11508" width="3.7109375" style="3072" customWidth="1"/>
    <col min="11509" max="11509" width="5.42578125" style="3072" customWidth="1"/>
    <col min="11510" max="11511" width="20.7109375" style="3072" customWidth="1"/>
    <col min="11512" max="11514" width="10" style="3072" bestFit="1" customWidth="1"/>
    <col min="11515" max="11515" width="9.28515625" style="3072" customWidth="1"/>
    <col min="11516" max="11516" width="11.7109375" style="3072" bestFit="1" customWidth="1"/>
    <col min="11517" max="11517" width="10.140625" style="3072" bestFit="1" customWidth="1"/>
    <col min="11518" max="11523" width="9.140625" style="3072"/>
    <col min="11524" max="11524" width="11.7109375" style="3072" bestFit="1" customWidth="1"/>
    <col min="11525" max="11763" width="9.140625" style="3072"/>
    <col min="11764" max="11764" width="3.7109375" style="3072" customWidth="1"/>
    <col min="11765" max="11765" width="5.42578125" style="3072" customWidth="1"/>
    <col min="11766" max="11767" width="20.7109375" style="3072" customWidth="1"/>
    <col min="11768" max="11770" width="10" style="3072" bestFit="1" customWidth="1"/>
    <col min="11771" max="11771" width="9.28515625" style="3072" customWidth="1"/>
    <col min="11772" max="11772" width="11.7109375" style="3072" bestFit="1" customWidth="1"/>
    <col min="11773" max="11773" width="10.140625" style="3072" bestFit="1" customWidth="1"/>
    <col min="11774" max="11779" width="9.140625" style="3072"/>
    <col min="11780" max="11780" width="11.7109375" style="3072" bestFit="1" customWidth="1"/>
    <col min="11781" max="12019" width="9.140625" style="3072"/>
    <col min="12020" max="12020" width="3.7109375" style="3072" customWidth="1"/>
    <col min="12021" max="12021" width="5.42578125" style="3072" customWidth="1"/>
    <col min="12022" max="12023" width="20.7109375" style="3072" customWidth="1"/>
    <col min="12024" max="12026" width="10" style="3072" bestFit="1" customWidth="1"/>
    <col min="12027" max="12027" width="9.28515625" style="3072" customWidth="1"/>
    <col min="12028" max="12028" width="11.7109375" style="3072" bestFit="1" customWidth="1"/>
    <col min="12029" max="12029" width="10.140625" style="3072" bestFit="1" customWidth="1"/>
    <col min="12030" max="12035" width="9.140625" style="3072"/>
    <col min="12036" max="12036" width="11.7109375" style="3072" bestFit="1" customWidth="1"/>
    <col min="12037" max="12275" width="9.140625" style="3072"/>
    <col min="12276" max="12276" width="3.7109375" style="3072" customWidth="1"/>
    <col min="12277" max="12277" width="5.42578125" style="3072" customWidth="1"/>
    <col min="12278" max="12279" width="20.7109375" style="3072" customWidth="1"/>
    <col min="12280" max="12282" width="10" style="3072" bestFit="1" customWidth="1"/>
    <col min="12283" max="12283" width="9.28515625" style="3072" customWidth="1"/>
    <col min="12284" max="12284" width="11.7109375" style="3072" bestFit="1" customWidth="1"/>
    <col min="12285" max="12285" width="10.140625" style="3072" bestFit="1" customWidth="1"/>
    <col min="12286" max="12291" width="9.140625" style="3072"/>
    <col min="12292" max="12292" width="11.7109375" style="3072" bestFit="1" customWidth="1"/>
    <col min="12293" max="12531" width="9.140625" style="3072"/>
    <col min="12532" max="12532" width="3.7109375" style="3072" customWidth="1"/>
    <col min="12533" max="12533" width="5.42578125" style="3072" customWidth="1"/>
    <col min="12534" max="12535" width="20.7109375" style="3072" customWidth="1"/>
    <col min="12536" max="12538" width="10" style="3072" bestFit="1" customWidth="1"/>
    <col min="12539" max="12539" width="9.28515625" style="3072" customWidth="1"/>
    <col min="12540" max="12540" width="11.7109375" style="3072" bestFit="1" customWidth="1"/>
    <col min="12541" max="12541" width="10.140625" style="3072" bestFit="1" customWidth="1"/>
    <col min="12542" max="12547" width="9.140625" style="3072"/>
    <col min="12548" max="12548" width="11.7109375" style="3072" bestFit="1" customWidth="1"/>
    <col min="12549" max="12787" width="9.140625" style="3072"/>
    <col min="12788" max="12788" width="3.7109375" style="3072" customWidth="1"/>
    <col min="12789" max="12789" width="5.42578125" style="3072" customWidth="1"/>
    <col min="12790" max="12791" width="20.7109375" style="3072" customWidth="1"/>
    <col min="12792" max="12794" width="10" style="3072" bestFit="1" customWidth="1"/>
    <col min="12795" max="12795" width="9.28515625" style="3072" customWidth="1"/>
    <col min="12796" max="12796" width="11.7109375" style="3072" bestFit="1" customWidth="1"/>
    <col min="12797" max="12797" width="10.140625" style="3072" bestFit="1" customWidth="1"/>
    <col min="12798" max="12803" width="9.140625" style="3072"/>
    <col min="12804" max="12804" width="11.7109375" style="3072" bestFit="1" customWidth="1"/>
    <col min="12805" max="13043" width="9.140625" style="3072"/>
    <col min="13044" max="13044" width="3.7109375" style="3072" customWidth="1"/>
    <col min="13045" max="13045" width="5.42578125" style="3072" customWidth="1"/>
    <col min="13046" max="13047" width="20.7109375" style="3072" customWidth="1"/>
    <col min="13048" max="13050" width="10" style="3072" bestFit="1" customWidth="1"/>
    <col min="13051" max="13051" width="9.28515625" style="3072" customWidth="1"/>
    <col min="13052" max="13052" width="11.7109375" style="3072" bestFit="1" customWidth="1"/>
    <col min="13053" max="13053" width="10.140625" style="3072" bestFit="1" customWidth="1"/>
    <col min="13054" max="13059" width="9.140625" style="3072"/>
    <col min="13060" max="13060" width="11.7109375" style="3072" bestFit="1" customWidth="1"/>
    <col min="13061" max="13299" width="9.140625" style="3072"/>
    <col min="13300" max="13300" width="3.7109375" style="3072" customWidth="1"/>
    <col min="13301" max="13301" width="5.42578125" style="3072" customWidth="1"/>
    <col min="13302" max="13303" width="20.7109375" style="3072" customWidth="1"/>
    <col min="13304" max="13306" width="10" style="3072" bestFit="1" customWidth="1"/>
    <col min="13307" max="13307" width="9.28515625" style="3072" customWidth="1"/>
    <col min="13308" max="13308" width="11.7109375" style="3072" bestFit="1" customWidth="1"/>
    <col min="13309" max="13309" width="10.140625" style="3072" bestFit="1" customWidth="1"/>
    <col min="13310" max="13315" width="9.140625" style="3072"/>
    <col min="13316" max="13316" width="11.7109375" style="3072" bestFit="1" customWidth="1"/>
    <col min="13317" max="13555" width="9.140625" style="3072"/>
    <col min="13556" max="13556" width="3.7109375" style="3072" customWidth="1"/>
    <col min="13557" max="13557" width="5.42578125" style="3072" customWidth="1"/>
    <col min="13558" max="13559" width="20.7109375" style="3072" customWidth="1"/>
    <col min="13560" max="13562" width="10" style="3072" bestFit="1" customWidth="1"/>
    <col min="13563" max="13563" width="9.28515625" style="3072" customWidth="1"/>
    <col min="13564" max="13564" width="11.7109375" style="3072" bestFit="1" customWidth="1"/>
    <col min="13565" max="13565" width="10.140625" style="3072" bestFit="1" customWidth="1"/>
    <col min="13566" max="13571" width="9.140625" style="3072"/>
    <col min="13572" max="13572" width="11.7109375" style="3072" bestFit="1" customWidth="1"/>
    <col min="13573" max="13811" width="9.140625" style="3072"/>
    <col min="13812" max="13812" width="3.7109375" style="3072" customWidth="1"/>
    <col min="13813" max="13813" width="5.42578125" style="3072" customWidth="1"/>
    <col min="13814" max="13815" width="20.7109375" style="3072" customWidth="1"/>
    <col min="13816" max="13818" width="10" style="3072" bestFit="1" customWidth="1"/>
    <col min="13819" max="13819" width="9.28515625" style="3072" customWidth="1"/>
    <col min="13820" max="13820" width="11.7109375" style="3072" bestFit="1" customWidth="1"/>
    <col min="13821" max="13821" width="10.140625" style="3072" bestFit="1" customWidth="1"/>
    <col min="13822" max="13827" width="9.140625" style="3072"/>
    <col min="13828" max="13828" width="11.7109375" style="3072" bestFit="1" customWidth="1"/>
    <col min="13829" max="14067" width="9.140625" style="3072"/>
    <col min="14068" max="14068" width="3.7109375" style="3072" customWidth="1"/>
    <col min="14069" max="14069" width="5.42578125" style="3072" customWidth="1"/>
    <col min="14070" max="14071" width="20.7109375" style="3072" customWidth="1"/>
    <col min="14072" max="14074" width="10" style="3072" bestFit="1" customWidth="1"/>
    <col min="14075" max="14075" width="9.28515625" style="3072" customWidth="1"/>
    <col min="14076" max="14076" width="11.7109375" style="3072" bestFit="1" customWidth="1"/>
    <col min="14077" max="14077" width="10.140625" style="3072" bestFit="1" customWidth="1"/>
    <col min="14078" max="14083" width="9.140625" style="3072"/>
    <col min="14084" max="14084" width="11.7109375" style="3072" bestFit="1" customWidth="1"/>
    <col min="14085" max="14323" width="9.140625" style="3072"/>
    <col min="14324" max="14324" width="3.7109375" style="3072" customWidth="1"/>
    <col min="14325" max="14325" width="5.42578125" style="3072" customWidth="1"/>
    <col min="14326" max="14327" width="20.7109375" style="3072" customWidth="1"/>
    <col min="14328" max="14330" width="10" style="3072" bestFit="1" customWidth="1"/>
    <col min="14331" max="14331" width="9.28515625" style="3072" customWidth="1"/>
    <col min="14332" max="14332" width="11.7109375" style="3072" bestFit="1" customWidth="1"/>
    <col min="14333" max="14333" width="10.140625" style="3072" bestFit="1" customWidth="1"/>
    <col min="14334" max="14339" width="9.140625" style="3072"/>
    <col min="14340" max="14340" width="11.7109375" style="3072" bestFit="1" customWidth="1"/>
    <col min="14341" max="14579" width="9.140625" style="3072"/>
    <col min="14580" max="14580" width="3.7109375" style="3072" customWidth="1"/>
    <col min="14581" max="14581" width="5.42578125" style="3072" customWidth="1"/>
    <col min="14582" max="14583" width="20.7109375" style="3072" customWidth="1"/>
    <col min="14584" max="14586" width="10" style="3072" bestFit="1" customWidth="1"/>
    <col min="14587" max="14587" width="9.28515625" style="3072" customWidth="1"/>
    <col min="14588" max="14588" width="11.7109375" style="3072" bestFit="1" customWidth="1"/>
    <col min="14589" max="14589" width="10.140625" style="3072" bestFit="1" customWidth="1"/>
    <col min="14590" max="14595" width="9.140625" style="3072"/>
    <col min="14596" max="14596" width="11.7109375" style="3072" bestFit="1" customWidth="1"/>
    <col min="14597" max="14835" width="9.140625" style="3072"/>
    <col min="14836" max="14836" width="3.7109375" style="3072" customWidth="1"/>
    <col min="14837" max="14837" width="5.42578125" style="3072" customWidth="1"/>
    <col min="14838" max="14839" width="20.7109375" style="3072" customWidth="1"/>
    <col min="14840" max="14842" width="10" style="3072" bestFit="1" customWidth="1"/>
    <col min="14843" max="14843" width="9.28515625" style="3072" customWidth="1"/>
    <col min="14844" max="14844" width="11.7109375" style="3072" bestFit="1" customWidth="1"/>
    <col min="14845" max="14845" width="10.140625" style="3072" bestFit="1" customWidth="1"/>
    <col min="14846" max="14851" width="9.140625" style="3072"/>
    <col min="14852" max="14852" width="11.7109375" style="3072" bestFit="1" customWidth="1"/>
    <col min="14853" max="15091" width="9.140625" style="3072"/>
    <col min="15092" max="15092" width="3.7109375" style="3072" customWidth="1"/>
    <col min="15093" max="15093" width="5.42578125" style="3072" customWidth="1"/>
    <col min="15094" max="15095" width="20.7109375" style="3072" customWidth="1"/>
    <col min="15096" max="15098" width="10" style="3072" bestFit="1" customWidth="1"/>
    <col min="15099" max="15099" width="9.28515625" style="3072" customWidth="1"/>
    <col min="15100" max="15100" width="11.7109375" style="3072" bestFit="1" customWidth="1"/>
    <col min="15101" max="15101" width="10.140625" style="3072" bestFit="1" customWidth="1"/>
    <col min="15102" max="15107" width="9.140625" style="3072"/>
    <col min="15108" max="15108" width="11.7109375" style="3072" bestFit="1" customWidth="1"/>
    <col min="15109" max="15347" width="9.140625" style="3072"/>
    <col min="15348" max="15348" width="3.7109375" style="3072" customWidth="1"/>
    <col min="15349" max="15349" width="5.42578125" style="3072" customWidth="1"/>
    <col min="15350" max="15351" width="20.7109375" style="3072" customWidth="1"/>
    <col min="15352" max="15354" width="10" style="3072" bestFit="1" customWidth="1"/>
    <col min="15355" max="15355" width="9.28515625" style="3072" customWidth="1"/>
    <col min="15356" max="15356" width="11.7109375" style="3072" bestFit="1" customWidth="1"/>
    <col min="15357" max="15357" width="10.140625" style="3072" bestFit="1" customWidth="1"/>
    <col min="15358" max="15363" width="9.140625" style="3072"/>
    <col min="15364" max="15364" width="11.7109375" style="3072" bestFit="1" customWidth="1"/>
    <col min="15365" max="15603" width="9.140625" style="3072"/>
    <col min="15604" max="15604" width="3.7109375" style="3072" customWidth="1"/>
    <col min="15605" max="15605" width="5.42578125" style="3072" customWidth="1"/>
    <col min="15606" max="15607" width="20.7109375" style="3072" customWidth="1"/>
    <col min="15608" max="15610" width="10" style="3072" bestFit="1" customWidth="1"/>
    <col min="15611" max="15611" width="9.28515625" style="3072" customWidth="1"/>
    <col min="15612" max="15612" width="11.7109375" style="3072" bestFit="1" customWidth="1"/>
    <col min="15613" max="15613" width="10.140625" style="3072" bestFit="1" customWidth="1"/>
    <col min="15614" max="15619" width="9.140625" style="3072"/>
    <col min="15620" max="15620" width="11.7109375" style="3072" bestFit="1" customWidth="1"/>
    <col min="15621" max="15859" width="9.140625" style="3072"/>
    <col min="15860" max="15860" width="3.7109375" style="3072" customWidth="1"/>
    <col min="15861" max="15861" width="5.42578125" style="3072" customWidth="1"/>
    <col min="15862" max="15863" width="20.7109375" style="3072" customWidth="1"/>
    <col min="15864" max="15866" width="10" style="3072" bestFit="1" customWidth="1"/>
    <col min="15867" max="15867" width="9.28515625" style="3072" customWidth="1"/>
    <col min="15868" max="15868" width="11.7109375" style="3072" bestFit="1" customWidth="1"/>
    <col min="15869" max="15869" width="10.140625" style="3072" bestFit="1" customWidth="1"/>
    <col min="15870" max="15875" width="9.140625" style="3072"/>
    <col min="15876" max="15876" width="11.7109375" style="3072" bestFit="1" customWidth="1"/>
    <col min="15877" max="16115" width="9.140625" style="3072"/>
    <col min="16116" max="16116" width="3.7109375" style="3072" customWidth="1"/>
    <col min="16117" max="16117" width="5.42578125" style="3072" customWidth="1"/>
    <col min="16118" max="16119" width="20.7109375" style="3072" customWidth="1"/>
    <col min="16120" max="16122" width="10" style="3072" bestFit="1" customWidth="1"/>
    <col min="16123" max="16123" width="9.28515625" style="3072" customWidth="1"/>
    <col min="16124" max="16124" width="11.7109375" style="3072" bestFit="1" customWidth="1"/>
    <col min="16125" max="16125" width="10.140625" style="3072" bestFit="1" customWidth="1"/>
    <col min="16126" max="16131" width="9.140625" style="3072"/>
    <col min="16132" max="16132" width="11.7109375" style="3072" bestFit="1" customWidth="1"/>
    <col min="16133" max="16384" width="9.140625" style="3072"/>
  </cols>
  <sheetData>
    <row r="1" spans="1:8" s="1060" customFormat="1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</row>
    <row r="2" spans="1:8" ht="12.75" customHeight="1" x14ac:dyDescent="0.25">
      <c r="A2" s="3082"/>
      <c r="B2" s="3083"/>
      <c r="C2" s="3083"/>
      <c r="D2" s="3083"/>
      <c r="E2" s="3083"/>
      <c r="F2" s="3083"/>
      <c r="G2" s="3083"/>
    </row>
    <row r="3" spans="1:8" ht="12.75" customHeight="1" x14ac:dyDescent="0.25">
      <c r="A3" s="3082"/>
      <c r="B3" s="3083"/>
      <c r="C3" s="3083"/>
      <c r="D3" s="3083"/>
      <c r="E3" s="3083"/>
      <c r="F3" s="3083"/>
      <c r="G3" s="3083"/>
    </row>
    <row r="4" spans="1:8" ht="12.75" customHeight="1" x14ac:dyDescent="0.2"/>
    <row r="5" spans="1:8" s="3086" customFormat="1" ht="20.25" customHeight="1" x14ac:dyDescent="0.25">
      <c r="A5" s="3389" t="s">
        <v>2439</v>
      </c>
      <c r="B5" s="3390"/>
      <c r="C5" s="3390"/>
      <c r="D5" s="3390"/>
      <c r="E5" s="3390"/>
      <c r="F5" s="3390"/>
      <c r="G5" s="3391"/>
      <c r="H5" s="3085"/>
    </row>
    <row r="6" spans="1:8" ht="13.5" thickBot="1" x14ac:dyDescent="0.25">
      <c r="G6" s="3087" t="s">
        <v>68</v>
      </c>
    </row>
    <row r="7" spans="1:8" s="3086" customFormat="1" ht="34.5" thickBot="1" x14ac:dyDescent="0.3">
      <c r="A7" s="3392" t="s">
        <v>2397</v>
      </c>
      <c r="B7" s="3393"/>
      <c r="C7" s="3393"/>
      <c r="D7" s="3394"/>
      <c r="E7" s="3088" t="s">
        <v>1801</v>
      </c>
      <c r="F7" s="3089" t="s">
        <v>2312</v>
      </c>
      <c r="G7" s="3090" t="s">
        <v>1800</v>
      </c>
    </row>
    <row r="8" spans="1:8" s="3086" customFormat="1" ht="13.5" customHeight="1" thickBot="1" x14ac:dyDescent="0.3">
      <c r="A8" s="3385" t="s">
        <v>2398</v>
      </c>
      <c r="B8" s="3386"/>
      <c r="C8" s="3386"/>
      <c r="D8" s="3387"/>
      <c r="E8" s="3091">
        <f>SUM(E9:E11)</f>
        <v>3277476.99</v>
      </c>
      <c r="F8" s="3092">
        <f>SUM(F9:F11)</f>
        <v>14455815.420000002</v>
      </c>
      <c r="G8" s="3093">
        <f>SUM(G9:G11)</f>
        <v>3886424.12</v>
      </c>
    </row>
    <row r="9" spans="1:8" s="3086" customFormat="1" ht="13.5" customHeight="1" x14ac:dyDescent="0.25">
      <c r="A9" s="3094" t="s">
        <v>1</v>
      </c>
      <c r="B9" s="3395" t="s">
        <v>2399</v>
      </c>
      <c r="C9" s="3396"/>
      <c r="D9" s="3396"/>
      <c r="E9" s="3095">
        <v>3187476.99</v>
      </c>
      <c r="F9" s="3096">
        <f>F14+F17</f>
        <v>11522483.360000001</v>
      </c>
      <c r="G9" s="3097">
        <v>3576424.12</v>
      </c>
    </row>
    <row r="10" spans="1:8" s="3086" customFormat="1" ht="13.5" customHeight="1" x14ac:dyDescent="0.25">
      <c r="A10" s="3100" t="s">
        <v>1</v>
      </c>
      <c r="B10" s="3397" t="s">
        <v>2400</v>
      </c>
      <c r="C10" s="3398"/>
      <c r="D10" s="3399"/>
      <c r="E10" s="3101">
        <v>0</v>
      </c>
      <c r="F10" s="3102">
        <f>F15+F18</f>
        <v>608762.75</v>
      </c>
      <c r="G10" s="3103">
        <v>0</v>
      </c>
    </row>
    <row r="11" spans="1:8" s="3086" customFormat="1" ht="13.5" customHeight="1" thickBot="1" x14ac:dyDescent="0.3">
      <c r="A11" s="3104" t="s">
        <v>1</v>
      </c>
      <c r="B11" s="3400" t="s">
        <v>106</v>
      </c>
      <c r="C11" s="3401"/>
      <c r="D11" s="3402"/>
      <c r="E11" s="3105">
        <v>90000</v>
      </c>
      <c r="F11" s="3106">
        <f>F19</f>
        <v>2324569.31</v>
      </c>
      <c r="G11" s="3107">
        <v>310000</v>
      </c>
    </row>
    <row r="12" spans="1:8" s="3086" customFormat="1" ht="13.5" customHeight="1" thickBot="1" x14ac:dyDescent="0.3">
      <c r="A12" s="3403" t="s">
        <v>2401</v>
      </c>
      <c r="B12" s="3403"/>
      <c r="C12" s="3108"/>
      <c r="D12" s="3108"/>
      <c r="E12" s="3109"/>
      <c r="F12" s="3110"/>
      <c r="G12" s="3109"/>
    </row>
    <row r="13" spans="1:8" s="3086" customFormat="1" ht="13.5" customHeight="1" thickBot="1" x14ac:dyDescent="0.3">
      <c r="A13" s="3385" t="s">
        <v>2402</v>
      </c>
      <c r="B13" s="3386"/>
      <c r="C13" s="3386"/>
      <c r="D13" s="3387"/>
      <c r="E13" s="3091">
        <f>E14</f>
        <v>3059868.11</v>
      </c>
      <c r="F13" s="3111">
        <f>F14+F15</f>
        <v>3163052.17</v>
      </c>
      <c r="G13" s="3112">
        <f>SUM(G14:G15)</f>
        <v>3443813.34</v>
      </c>
    </row>
    <row r="14" spans="1:8" s="3086" customFormat="1" ht="13.5" customHeight="1" x14ac:dyDescent="0.25">
      <c r="A14" s="3113" t="s">
        <v>1</v>
      </c>
      <c r="B14" s="3404" t="s">
        <v>2403</v>
      </c>
      <c r="C14" s="3404"/>
      <c r="D14" s="3405"/>
      <c r="E14" s="3101">
        <v>3059868.11</v>
      </c>
      <c r="F14" s="3114">
        <v>3127197.56</v>
      </c>
      <c r="G14" s="3115">
        <v>3443813.34</v>
      </c>
    </row>
    <row r="15" spans="1:8" s="3086" customFormat="1" ht="13.5" customHeight="1" thickBot="1" x14ac:dyDescent="0.3">
      <c r="A15" s="3100" t="s">
        <v>1</v>
      </c>
      <c r="B15" s="3406" t="s">
        <v>2404</v>
      </c>
      <c r="C15" s="3406"/>
      <c r="D15" s="3397"/>
      <c r="E15" s="3116">
        <v>0</v>
      </c>
      <c r="F15" s="3117">
        <v>35854.61</v>
      </c>
      <c r="G15" s="3118">
        <v>0</v>
      </c>
    </row>
    <row r="16" spans="1:8" s="3086" customFormat="1" ht="13.5" customHeight="1" thickBot="1" x14ac:dyDescent="0.3">
      <c r="A16" s="3385" t="s">
        <v>2405</v>
      </c>
      <c r="B16" s="3386"/>
      <c r="C16" s="3386"/>
      <c r="D16" s="3387"/>
      <c r="E16" s="3091">
        <f>SUM(E17:E18)</f>
        <v>127608.88</v>
      </c>
      <c r="F16" s="3092">
        <f>SUM(F17:F18)</f>
        <v>8968193.9400000013</v>
      </c>
      <c r="G16" s="3093">
        <f>SUM(G17:G18)</f>
        <v>132610.78</v>
      </c>
    </row>
    <row r="17" spans="1:7" s="3086" customFormat="1" ht="13.5" customHeight="1" x14ac:dyDescent="0.25">
      <c r="A17" s="3113" t="s">
        <v>1</v>
      </c>
      <c r="B17" s="3404" t="s">
        <v>2406</v>
      </c>
      <c r="C17" s="3404"/>
      <c r="D17" s="3405"/>
      <c r="E17" s="3101">
        <v>127608.88</v>
      </c>
      <c r="F17" s="3114">
        <v>8395285.8000000007</v>
      </c>
      <c r="G17" s="3115">
        <v>132610.78</v>
      </c>
    </row>
    <row r="18" spans="1:7" s="3086" customFormat="1" ht="13.5" customHeight="1" thickBot="1" x14ac:dyDescent="0.3">
      <c r="A18" s="3100" t="s">
        <v>1</v>
      </c>
      <c r="B18" s="3404" t="s">
        <v>2407</v>
      </c>
      <c r="C18" s="3404"/>
      <c r="D18" s="3405"/>
      <c r="E18" s="3119">
        <v>0</v>
      </c>
      <c r="F18" s="3120">
        <v>572908.14</v>
      </c>
      <c r="G18" s="3121">
        <v>0</v>
      </c>
    </row>
    <row r="19" spans="1:7" s="3086" customFormat="1" ht="13.5" customHeight="1" thickBot="1" x14ac:dyDescent="0.3">
      <c r="A19" s="3385" t="s">
        <v>454</v>
      </c>
      <c r="B19" s="3386"/>
      <c r="C19" s="3386"/>
      <c r="D19" s="3387"/>
      <c r="E19" s="3091">
        <f>E20</f>
        <v>90000</v>
      </c>
      <c r="F19" s="3092">
        <f>F20</f>
        <v>2324569.31</v>
      </c>
      <c r="G19" s="3093">
        <f>G20</f>
        <v>310000</v>
      </c>
    </row>
    <row r="20" spans="1:7" s="3086" customFormat="1" ht="13.5" customHeight="1" thickBot="1" x14ac:dyDescent="0.3">
      <c r="A20" s="3122" t="s">
        <v>1</v>
      </c>
      <c r="B20" s="3409" t="s">
        <v>2408</v>
      </c>
      <c r="C20" s="3410"/>
      <c r="D20" s="3410"/>
      <c r="E20" s="3123">
        <v>90000</v>
      </c>
      <c r="F20" s="3124">
        <v>2324569.31</v>
      </c>
      <c r="G20" s="3125">
        <v>310000</v>
      </c>
    </row>
    <row r="21" spans="1:7" s="3086" customFormat="1" ht="13.5" customHeight="1" thickBot="1" x14ac:dyDescent="0.3">
      <c r="A21" s="3385" t="s">
        <v>2398</v>
      </c>
      <c r="B21" s="3386"/>
      <c r="C21" s="3386"/>
      <c r="D21" s="3387"/>
      <c r="E21" s="3091">
        <f>E13+E16+E19</f>
        <v>3277476.9899999998</v>
      </c>
      <c r="F21" s="3111">
        <f>F13+F16+F19</f>
        <v>14455815.420000002</v>
      </c>
      <c r="G21" s="3112">
        <f>G13+G16+G19</f>
        <v>3886424.1199999996</v>
      </c>
    </row>
    <row r="22" spans="1:7" ht="10.5" customHeight="1" x14ac:dyDescent="0.2">
      <c r="A22" s="3126"/>
      <c r="B22" s="3074"/>
      <c r="C22" s="3074"/>
      <c r="D22" s="3074"/>
      <c r="E22" s="3074"/>
      <c r="F22" s="3074"/>
      <c r="G22" s="3074"/>
    </row>
    <row r="23" spans="1:7" ht="13.5" customHeight="1" x14ac:dyDescent="0.2">
      <c r="A23" s="3128"/>
      <c r="B23" s="3129"/>
      <c r="C23" s="3129"/>
      <c r="D23" s="3129"/>
      <c r="E23" s="3129"/>
      <c r="F23" s="3129"/>
      <c r="G23" s="3129"/>
    </row>
    <row r="24" spans="1:7" ht="10.5" customHeight="1" x14ac:dyDescent="0.2">
      <c r="A24" s="3126"/>
      <c r="B24" s="3074"/>
      <c r="C24" s="3074"/>
      <c r="D24" s="3074"/>
      <c r="E24" s="3127"/>
      <c r="F24" s="3127"/>
    </row>
    <row r="25" spans="1:7" s="3086" customFormat="1" ht="18.75" customHeight="1" x14ac:dyDescent="0.25">
      <c r="A25" s="3389" t="s">
        <v>2440</v>
      </c>
      <c r="B25" s="3390"/>
      <c r="C25" s="3390"/>
      <c r="D25" s="3390"/>
      <c r="E25" s="3390"/>
      <c r="F25" s="3390"/>
      <c r="G25" s="3391"/>
    </row>
    <row r="26" spans="1:7" ht="13.5" thickBot="1" x14ac:dyDescent="0.25">
      <c r="E26" s="3127"/>
      <c r="F26" s="3127"/>
      <c r="G26" s="3087" t="s">
        <v>68</v>
      </c>
    </row>
    <row r="27" spans="1:7" s="3086" customFormat="1" ht="35.25" customHeight="1" thickBot="1" x14ac:dyDescent="0.3">
      <c r="A27" s="3392" t="s">
        <v>2397</v>
      </c>
      <c r="B27" s="3393"/>
      <c r="C27" s="3393"/>
      <c r="D27" s="3394"/>
      <c r="E27" s="3088" t="s">
        <v>1801</v>
      </c>
      <c r="F27" s="3089" t="s">
        <v>2312</v>
      </c>
      <c r="G27" s="3090" t="s">
        <v>1800</v>
      </c>
    </row>
    <row r="28" spans="1:7" s="3086" customFormat="1" ht="13.5" customHeight="1" thickBot="1" x14ac:dyDescent="0.3">
      <c r="A28" s="3131" t="s">
        <v>1</v>
      </c>
      <c r="B28" s="3411" t="s">
        <v>2409</v>
      </c>
      <c r="C28" s="3411"/>
      <c r="D28" s="3412"/>
      <c r="E28" s="3091">
        <f>SUM(E29:E42)</f>
        <v>3059868.11</v>
      </c>
      <c r="F28" s="3111">
        <f>SUM(F29:F42)</f>
        <v>3127197.56</v>
      </c>
      <c r="G28" s="3112">
        <f>SUM(G29:G42)</f>
        <v>3443813.3400000003</v>
      </c>
    </row>
    <row r="29" spans="1:7" s="3086" customFormat="1" ht="13.5" customHeight="1" x14ac:dyDescent="0.25">
      <c r="A29" s="3132" t="s">
        <v>2</v>
      </c>
      <c r="B29" s="3133" t="s">
        <v>2410</v>
      </c>
      <c r="C29" s="3413" t="s">
        <v>2411</v>
      </c>
      <c r="D29" s="3414"/>
      <c r="E29" s="3101">
        <v>2970000</v>
      </c>
      <c r="F29" s="3102">
        <f>2970000+12235.24</f>
        <v>2982235.24</v>
      </c>
      <c r="G29" s="3134">
        <v>3330000</v>
      </c>
    </row>
    <row r="30" spans="1:7" s="3086" customFormat="1" ht="13.5" customHeight="1" x14ac:dyDescent="0.25">
      <c r="A30" s="3100" t="s">
        <v>2</v>
      </c>
      <c r="B30" s="3135" t="s">
        <v>2412</v>
      </c>
      <c r="C30" s="3407" t="s">
        <v>2413</v>
      </c>
      <c r="D30" s="3408"/>
      <c r="E30" s="3116">
        <v>600</v>
      </c>
      <c r="F30" s="3136">
        <v>600</v>
      </c>
      <c r="G30" s="3103">
        <v>600</v>
      </c>
    </row>
    <row r="31" spans="1:7" s="3086" customFormat="1" ht="13.5" customHeight="1" x14ac:dyDescent="0.25">
      <c r="A31" s="3100" t="s">
        <v>2</v>
      </c>
      <c r="B31" s="3135" t="s">
        <v>2412</v>
      </c>
      <c r="C31" s="3407" t="s">
        <v>2414</v>
      </c>
      <c r="D31" s="3408"/>
      <c r="E31" s="3116">
        <v>18300</v>
      </c>
      <c r="F31" s="3136">
        <v>18300</v>
      </c>
      <c r="G31" s="3103">
        <v>18320</v>
      </c>
    </row>
    <row r="32" spans="1:7" s="3086" customFormat="1" ht="13.5" customHeight="1" x14ac:dyDescent="0.25">
      <c r="A32" s="3100" t="s">
        <v>2</v>
      </c>
      <c r="B32" s="3135">
        <v>2122</v>
      </c>
      <c r="C32" s="3407" t="s">
        <v>2415</v>
      </c>
      <c r="D32" s="3408"/>
      <c r="E32" s="3116">
        <v>21500</v>
      </c>
      <c r="F32" s="3136">
        <v>21315.88</v>
      </c>
      <c r="G32" s="3103">
        <v>24691</v>
      </c>
    </row>
    <row r="33" spans="1:9" s="3086" customFormat="1" ht="13.5" customHeight="1" x14ac:dyDescent="0.25">
      <c r="A33" s="3100" t="s">
        <v>2</v>
      </c>
      <c r="B33" s="3135">
        <v>2122</v>
      </c>
      <c r="C33" s="3407" t="s">
        <v>2416</v>
      </c>
      <c r="D33" s="3408"/>
      <c r="E33" s="3116">
        <v>10073.86</v>
      </c>
      <c r="F33" s="3136">
        <v>10073.86</v>
      </c>
      <c r="G33" s="3103">
        <v>7805.43</v>
      </c>
      <c r="H33" s="3138"/>
    </row>
    <row r="34" spans="1:9" s="3086" customFormat="1" ht="13.5" customHeight="1" x14ac:dyDescent="0.25">
      <c r="A34" s="3100" t="s">
        <v>2</v>
      </c>
      <c r="B34" s="3135">
        <v>2122</v>
      </c>
      <c r="C34" s="3407" t="s">
        <v>2417</v>
      </c>
      <c r="D34" s="3408"/>
      <c r="E34" s="3116">
        <v>0</v>
      </c>
      <c r="F34" s="3136">
        <v>0</v>
      </c>
      <c r="G34" s="3103">
        <v>0</v>
      </c>
      <c r="H34" s="3138"/>
    </row>
    <row r="35" spans="1:9" s="3086" customFormat="1" ht="13.5" customHeight="1" x14ac:dyDescent="0.25">
      <c r="A35" s="3100" t="s">
        <v>2</v>
      </c>
      <c r="B35" s="3135">
        <v>2122</v>
      </c>
      <c r="C35" s="3407" t="s">
        <v>2418</v>
      </c>
      <c r="D35" s="3408"/>
      <c r="E35" s="3116">
        <v>5198.79</v>
      </c>
      <c r="F35" s="3136">
        <v>6198.79</v>
      </c>
      <c r="G35" s="3103">
        <v>9053.41</v>
      </c>
      <c r="H35" s="3138"/>
      <c r="I35" s="3099"/>
    </row>
    <row r="36" spans="1:9" s="3086" customFormat="1" ht="13.5" customHeight="1" x14ac:dyDescent="0.25">
      <c r="A36" s="3100" t="s">
        <v>2</v>
      </c>
      <c r="B36" s="3135">
        <v>2122</v>
      </c>
      <c r="C36" s="3407" t="s">
        <v>2441</v>
      </c>
      <c r="D36" s="3408"/>
      <c r="E36" s="3116">
        <v>0</v>
      </c>
      <c r="F36" s="3136">
        <v>0</v>
      </c>
      <c r="G36" s="3103">
        <v>9967</v>
      </c>
      <c r="H36" s="3138"/>
    </row>
    <row r="37" spans="1:9" s="3086" customFormat="1" ht="13.5" customHeight="1" x14ac:dyDescent="0.25">
      <c r="A37" s="3100" t="s">
        <v>2</v>
      </c>
      <c r="B37" s="3135">
        <v>2122</v>
      </c>
      <c r="C37" s="3407" t="s">
        <v>2419</v>
      </c>
      <c r="D37" s="3408"/>
      <c r="E37" s="3116">
        <v>232</v>
      </c>
      <c r="F37" s="3136">
        <v>232</v>
      </c>
      <c r="G37" s="3103">
        <v>232</v>
      </c>
      <c r="H37" s="3138"/>
    </row>
    <row r="38" spans="1:9" s="3086" customFormat="1" ht="13.5" customHeight="1" x14ac:dyDescent="0.25">
      <c r="A38" s="3100" t="s">
        <v>2</v>
      </c>
      <c r="B38" s="3135">
        <v>2122</v>
      </c>
      <c r="C38" s="3407" t="s">
        <v>2420</v>
      </c>
      <c r="D38" s="3408"/>
      <c r="E38" s="3116">
        <v>0</v>
      </c>
      <c r="F38" s="3136">
        <v>0</v>
      </c>
      <c r="G38" s="3103">
        <v>0</v>
      </c>
    </row>
    <row r="39" spans="1:9" s="3086" customFormat="1" ht="13.5" customHeight="1" x14ac:dyDescent="0.25">
      <c r="A39" s="3100" t="s">
        <v>2</v>
      </c>
      <c r="B39" s="3135">
        <v>2122</v>
      </c>
      <c r="C39" s="3407" t="s">
        <v>2421</v>
      </c>
      <c r="D39" s="3408"/>
      <c r="E39" s="3116">
        <v>0</v>
      </c>
      <c r="F39" s="3136">
        <v>7430</v>
      </c>
      <c r="G39" s="3103">
        <v>0</v>
      </c>
    </row>
    <row r="40" spans="1:9" s="3086" customFormat="1" ht="13.5" customHeight="1" x14ac:dyDescent="0.25">
      <c r="A40" s="3100" t="s">
        <v>2</v>
      </c>
      <c r="B40" s="3135" t="s">
        <v>2422</v>
      </c>
      <c r="C40" s="3407" t="s">
        <v>2423</v>
      </c>
      <c r="D40" s="3408"/>
      <c r="E40" s="3116">
        <v>0</v>
      </c>
      <c r="F40" s="3136">
        <v>0</v>
      </c>
      <c r="G40" s="3103">
        <v>4000</v>
      </c>
    </row>
    <row r="41" spans="1:9" s="3086" customFormat="1" ht="13.5" customHeight="1" x14ac:dyDescent="0.25">
      <c r="A41" s="3100" t="s">
        <v>2</v>
      </c>
      <c r="B41" s="3135" t="s">
        <v>2424</v>
      </c>
      <c r="C41" s="3407" t="s">
        <v>2425</v>
      </c>
      <c r="D41" s="3408"/>
      <c r="E41" s="3116">
        <v>0</v>
      </c>
      <c r="F41" s="3136">
        <v>13835.16</v>
      </c>
      <c r="G41" s="3103">
        <v>4000</v>
      </c>
      <c r="H41" s="3139"/>
    </row>
    <row r="42" spans="1:9" s="3086" customFormat="1" ht="13.5" customHeight="1" thickBot="1" x14ac:dyDescent="0.3">
      <c r="A42" s="3140" t="s">
        <v>2</v>
      </c>
      <c r="B42" s="3141" t="s">
        <v>2426</v>
      </c>
      <c r="C42" s="3421" t="s">
        <v>2427</v>
      </c>
      <c r="D42" s="3422"/>
      <c r="E42" s="3119">
        <v>33963.46</v>
      </c>
      <c r="F42" s="3142">
        <v>66976.63</v>
      </c>
      <c r="G42" s="3143">
        <v>35144.5</v>
      </c>
    </row>
    <row r="43" spans="1:9" s="3086" customFormat="1" ht="13.5" customHeight="1" thickBot="1" x14ac:dyDescent="0.3">
      <c r="A43" s="3131" t="s">
        <v>1</v>
      </c>
      <c r="B43" s="3411" t="s">
        <v>2428</v>
      </c>
      <c r="C43" s="3411"/>
      <c r="D43" s="3412"/>
      <c r="E43" s="3091">
        <f>SUM(E44:E44)</f>
        <v>0</v>
      </c>
      <c r="F43" s="3111">
        <f>F44</f>
        <v>35854.61</v>
      </c>
      <c r="G43" s="3112">
        <f>SUM(G44:G44)</f>
        <v>0</v>
      </c>
    </row>
    <row r="44" spans="1:9" s="3086" customFormat="1" ht="13.5" customHeight="1" thickBot="1" x14ac:dyDescent="0.3">
      <c r="A44" s="3132" t="s">
        <v>2</v>
      </c>
      <c r="B44" s="3133" t="s">
        <v>2429</v>
      </c>
      <c r="C44" s="3413" t="s">
        <v>2430</v>
      </c>
      <c r="D44" s="3414"/>
      <c r="E44" s="3101">
        <v>0</v>
      </c>
      <c r="F44" s="3102">
        <v>35854.61</v>
      </c>
      <c r="G44" s="3134">
        <v>0</v>
      </c>
    </row>
    <row r="45" spans="1:9" s="3086" customFormat="1" ht="13.5" customHeight="1" thickBot="1" x14ac:dyDescent="0.3">
      <c r="A45" s="3131" t="s">
        <v>1</v>
      </c>
      <c r="B45" s="3411" t="s">
        <v>1552</v>
      </c>
      <c r="C45" s="3411"/>
      <c r="D45" s="3412"/>
      <c r="E45" s="3091">
        <f>SUM(E46:E48)</f>
        <v>127608.88</v>
      </c>
      <c r="F45" s="3111">
        <f>SUM(F46:F48)</f>
        <v>8395285.7999999989</v>
      </c>
      <c r="G45" s="3112">
        <f>SUM(G46:G48)</f>
        <v>132610.78</v>
      </c>
    </row>
    <row r="46" spans="1:9" s="3086" customFormat="1" ht="13.5" customHeight="1" x14ac:dyDescent="0.25">
      <c r="A46" s="3132" t="s">
        <v>2</v>
      </c>
      <c r="B46" s="3133">
        <v>4112</v>
      </c>
      <c r="C46" s="3413" t="s">
        <v>2431</v>
      </c>
      <c r="D46" s="3414"/>
      <c r="E46" s="3101">
        <v>100038</v>
      </c>
      <c r="F46" s="3102">
        <v>100038</v>
      </c>
      <c r="G46" s="3134">
        <v>105039.9</v>
      </c>
    </row>
    <row r="47" spans="1:9" s="3086" customFormat="1" ht="13.5" customHeight="1" x14ac:dyDescent="0.25">
      <c r="A47" s="3140" t="s">
        <v>2</v>
      </c>
      <c r="B47" s="3144" t="s">
        <v>2432</v>
      </c>
      <c r="C47" s="3145" t="s">
        <v>2433</v>
      </c>
      <c r="D47" s="3146"/>
      <c r="E47" s="3119">
        <v>0</v>
      </c>
      <c r="F47" s="3142">
        <v>8266395.0599999996</v>
      </c>
      <c r="G47" s="3143">
        <v>0</v>
      </c>
    </row>
    <row r="48" spans="1:9" s="3086" customFormat="1" ht="13.5" customHeight="1" thickBot="1" x14ac:dyDescent="0.3">
      <c r="A48" s="3147" t="s">
        <v>2</v>
      </c>
      <c r="B48" s="3148">
        <v>4121</v>
      </c>
      <c r="C48" s="3415" t="s">
        <v>2434</v>
      </c>
      <c r="D48" s="3416"/>
      <c r="E48" s="3149">
        <v>27570.880000000001</v>
      </c>
      <c r="F48" s="3150">
        <v>28852.74</v>
      </c>
      <c r="G48" s="3151">
        <v>27570.880000000001</v>
      </c>
    </row>
    <row r="49" spans="1:7" s="3086" customFormat="1" ht="13.5" customHeight="1" thickBot="1" x14ac:dyDescent="0.3">
      <c r="A49" s="3131" t="s">
        <v>1</v>
      </c>
      <c r="B49" s="3411" t="s">
        <v>2435</v>
      </c>
      <c r="C49" s="3411"/>
      <c r="D49" s="3412"/>
      <c r="E49" s="3091">
        <f>SUM(E50:E50)</f>
        <v>0</v>
      </c>
      <c r="F49" s="3111">
        <f>F50</f>
        <v>572908.14</v>
      </c>
      <c r="G49" s="3112">
        <f>SUM(G50:G50)</f>
        <v>0</v>
      </c>
    </row>
    <row r="50" spans="1:7" s="3086" customFormat="1" ht="13.5" customHeight="1" thickBot="1" x14ac:dyDescent="0.3">
      <c r="A50" s="3140" t="s">
        <v>2</v>
      </c>
      <c r="B50" s="3153" t="s">
        <v>2436</v>
      </c>
      <c r="C50" s="3415" t="s">
        <v>2437</v>
      </c>
      <c r="D50" s="3416"/>
      <c r="E50" s="3119">
        <v>0</v>
      </c>
      <c r="F50" s="3142">
        <v>572908.14</v>
      </c>
      <c r="G50" s="3143">
        <v>0</v>
      </c>
    </row>
    <row r="51" spans="1:7" s="3086" customFormat="1" ht="13.5" customHeight="1" thickBot="1" x14ac:dyDescent="0.3">
      <c r="A51" s="3131" t="s">
        <v>1</v>
      </c>
      <c r="B51" s="3412" t="s">
        <v>454</v>
      </c>
      <c r="C51" s="3417"/>
      <c r="D51" s="3418"/>
      <c r="E51" s="3091">
        <f>E52</f>
        <v>90000</v>
      </c>
      <c r="F51" s="3111">
        <f>F52</f>
        <v>2324569.31</v>
      </c>
      <c r="G51" s="3112">
        <f>G52</f>
        <v>310000</v>
      </c>
    </row>
    <row r="52" spans="1:7" s="3086" customFormat="1" ht="13.5" customHeight="1" thickBot="1" x14ac:dyDescent="0.3">
      <c r="A52" s="3140" t="s">
        <v>2</v>
      </c>
      <c r="B52" s="3141">
        <v>8115</v>
      </c>
      <c r="C52" s="3419" t="s">
        <v>2408</v>
      </c>
      <c r="D52" s="3420"/>
      <c r="E52" s="3154">
        <v>90000</v>
      </c>
      <c r="F52" s="3155">
        <v>2324569.31</v>
      </c>
      <c r="G52" s="3156">
        <v>310000</v>
      </c>
    </row>
    <row r="53" spans="1:7" s="3086" customFormat="1" ht="13.5" customHeight="1" thickBot="1" x14ac:dyDescent="0.3">
      <c r="A53" s="3131" t="s">
        <v>1</v>
      </c>
      <c r="B53" s="3411" t="s">
        <v>2438</v>
      </c>
      <c r="C53" s="3411"/>
      <c r="D53" s="3412"/>
      <c r="E53" s="3091">
        <f>E28+E43+E45+E49+E51</f>
        <v>3277476.9899999998</v>
      </c>
      <c r="F53" s="3111">
        <f>F28+F45+F43+F49+F51</f>
        <v>14455815.42</v>
      </c>
      <c r="G53" s="3112">
        <f>G28+G43+G45+G49+G51</f>
        <v>3886424.12</v>
      </c>
    </row>
    <row r="55" spans="1:7" x14ac:dyDescent="0.2">
      <c r="E55" s="3158"/>
      <c r="F55" s="3158"/>
    </row>
    <row r="56" spans="1:7" x14ac:dyDescent="0.2">
      <c r="G56" s="3157"/>
    </row>
    <row r="57" spans="1:7" x14ac:dyDescent="0.2">
      <c r="E57" s="3157"/>
      <c r="F57" s="3157"/>
      <c r="G57" s="3157"/>
    </row>
    <row r="58" spans="1:7" x14ac:dyDescent="0.2">
      <c r="G58" s="3157"/>
    </row>
    <row r="59" spans="1:7" x14ac:dyDescent="0.2">
      <c r="E59" s="3159"/>
    </row>
  </sheetData>
  <mergeCells count="44">
    <mergeCell ref="B53:D53"/>
    <mergeCell ref="C36:D36"/>
    <mergeCell ref="C46:D46"/>
    <mergeCell ref="C48:D48"/>
    <mergeCell ref="B49:D49"/>
    <mergeCell ref="C50:D50"/>
    <mergeCell ref="B51:D51"/>
    <mergeCell ref="C52:D52"/>
    <mergeCell ref="C40:D40"/>
    <mergeCell ref="C41:D41"/>
    <mergeCell ref="C42:D42"/>
    <mergeCell ref="B43:D43"/>
    <mergeCell ref="C44:D44"/>
    <mergeCell ref="B45:D45"/>
    <mergeCell ref="C39:D39"/>
    <mergeCell ref="C33:D33"/>
    <mergeCell ref="C34:D34"/>
    <mergeCell ref="C35:D35"/>
    <mergeCell ref="C37:D37"/>
    <mergeCell ref="C38:D38"/>
    <mergeCell ref="C32:D32"/>
    <mergeCell ref="B17:D17"/>
    <mergeCell ref="B18:D18"/>
    <mergeCell ref="A19:D19"/>
    <mergeCell ref="B20:D20"/>
    <mergeCell ref="A21:D21"/>
    <mergeCell ref="A25:G25"/>
    <mergeCell ref="A27:D27"/>
    <mergeCell ref="B28:D28"/>
    <mergeCell ref="C29:D29"/>
    <mergeCell ref="C30:D30"/>
    <mergeCell ref="C31:D31"/>
    <mergeCell ref="A16:D16"/>
    <mergeCell ref="A1:G1"/>
    <mergeCell ref="A5:G5"/>
    <mergeCell ref="A7:D7"/>
    <mergeCell ref="A8:D8"/>
    <mergeCell ref="B9:D9"/>
    <mergeCell ref="B10:D10"/>
    <mergeCell ref="B11:D11"/>
    <mergeCell ref="A12:B12"/>
    <mergeCell ref="A13:D13"/>
    <mergeCell ref="B14:D14"/>
    <mergeCell ref="B15:D15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329D-0174-4DF8-BA2B-58B8661A697E}">
  <sheetPr>
    <tabColor theme="7" tint="0.59999389629810485"/>
  </sheetPr>
  <dimension ref="A1:I165"/>
  <sheetViews>
    <sheetView zoomScaleNormal="100" workbookViewId="0">
      <selection sqref="A1:G1"/>
    </sheetView>
  </sheetViews>
  <sheetFormatPr defaultRowHeight="12.75" x14ac:dyDescent="0.2"/>
  <cols>
    <col min="1" max="1" width="12.140625" style="3072" customWidth="1"/>
    <col min="2" max="2" width="3.7109375" style="3072" customWidth="1"/>
    <col min="3" max="5" width="5.42578125" style="3072" customWidth="1"/>
    <col min="6" max="6" width="70" style="3072" customWidth="1"/>
    <col min="7" max="7" width="13.7109375" style="3072" customWidth="1"/>
    <col min="8" max="8" width="11.7109375" style="3072" bestFit="1" customWidth="1"/>
    <col min="9" max="9" width="19" style="3072" customWidth="1"/>
    <col min="10" max="200" width="9.140625" style="3072"/>
    <col min="201" max="201" width="8.140625" style="3072" customWidth="1"/>
    <col min="202" max="202" width="3.7109375" style="3072" customWidth="1"/>
    <col min="203" max="205" width="5.42578125" style="3072" customWidth="1"/>
    <col min="206" max="206" width="50.28515625" style="3072" customWidth="1"/>
    <col min="207" max="207" width="12.7109375" style="3072" customWidth="1"/>
    <col min="208" max="208" width="11.7109375" style="3072" bestFit="1" customWidth="1"/>
    <col min="209" max="209" width="9.140625" style="3072"/>
    <col min="210" max="210" width="11.42578125" style="3072" customWidth="1"/>
    <col min="211" max="211" width="11.7109375" style="3072" bestFit="1" customWidth="1"/>
    <col min="212" max="213" width="10" style="3072" bestFit="1" customWidth="1"/>
    <col min="214" max="214" width="4.5703125" style="3072" customWidth="1"/>
    <col min="215" max="215" width="9.140625" style="3072"/>
    <col min="216" max="216" width="4" style="3072" bestFit="1" customWidth="1"/>
    <col min="217" max="217" width="15.28515625" style="3072" customWidth="1"/>
    <col min="218" max="218" width="9.140625" style="3072"/>
    <col min="219" max="219" width="11.7109375" style="3072" customWidth="1"/>
    <col min="220" max="456" width="9.140625" style="3072"/>
    <col min="457" max="457" width="8.140625" style="3072" customWidth="1"/>
    <col min="458" max="458" width="3.7109375" style="3072" customWidth="1"/>
    <col min="459" max="461" width="5.42578125" style="3072" customWidth="1"/>
    <col min="462" max="462" width="50.28515625" style="3072" customWidth="1"/>
    <col min="463" max="463" width="12.7109375" style="3072" customWidth="1"/>
    <col min="464" max="464" width="11.7109375" style="3072" bestFit="1" customWidth="1"/>
    <col min="465" max="465" width="9.140625" style="3072"/>
    <col min="466" max="466" width="11.42578125" style="3072" customWidth="1"/>
    <col min="467" max="467" width="11.7109375" style="3072" bestFit="1" customWidth="1"/>
    <col min="468" max="469" width="10" style="3072" bestFit="1" customWidth="1"/>
    <col min="470" max="470" width="4.5703125" style="3072" customWidth="1"/>
    <col min="471" max="471" width="9.140625" style="3072"/>
    <col min="472" max="472" width="4" style="3072" bestFit="1" customWidth="1"/>
    <col min="473" max="473" width="15.28515625" style="3072" customWidth="1"/>
    <col min="474" max="474" width="9.140625" style="3072"/>
    <col min="475" max="475" width="11.7109375" style="3072" customWidth="1"/>
    <col min="476" max="712" width="9.140625" style="3072"/>
    <col min="713" max="713" width="8.140625" style="3072" customWidth="1"/>
    <col min="714" max="714" width="3.7109375" style="3072" customWidth="1"/>
    <col min="715" max="717" width="5.42578125" style="3072" customWidth="1"/>
    <col min="718" max="718" width="50.28515625" style="3072" customWidth="1"/>
    <col min="719" max="719" width="12.7109375" style="3072" customWidth="1"/>
    <col min="720" max="720" width="11.7109375" style="3072" bestFit="1" customWidth="1"/>
    <col min="721" max="721" width="9.140625" style="3072"/>
    <col min="722" max="722" width="11.42578125" style="3072" customWidth="1"/>
    <col min="723" max="723" width="11.7109375" style="3072" bestFit="1" customWidth="1"/>
    <col min="724" max="725" width="10" style="3072" bestFit="1" customWidth="1"/>
    <col min="726" max="726" width="4.5703125" style="3072" customWidth="1"/>
    <col min="727" max="727" width="9.140625" style="3072"/>
    <col min="728" max="728" width="4" style="3072" bestFit="1" customWidth="1"/>
    <col min="729" max="729" width="15.28515625" style="3072" customWidth="1"/>
    <col min="730" max="730" width="9.140625" style="3072"/>
    <col min="731" max="731" width="11.7109375" style="3072" customWidth="1"/>
    <col min="732" max="968" width="9.140625" style="3072"/>
    <col min="969" max="969" width="8.140625" style="3072" customWidth="1"/>
    <col min="970" max="970" width="3.7109375" style="3072" customWidth="1"/>
    <col min="971" max="973" width="5.42578125" style="3072" customWidth="1"/>
    <col min="974" max="974" width="50.28515625" style="3072" customWidth="1"/>
    <col min="975" max="975" width="12.7109375" style="3072" customWidth="1"/>
    <col min="976" max="976" width="11.7109375" style="3072" bestFit="1" customWidth="1"/>
    <col min="977" max="977" width="9.140625" style="3072"/>
    <col min="978" max="978" width="11.42578125" style="3072" customWidth="1"/>
    <col min="979" max="979" width="11.7109375" style="3072" bestFit="1" customWidth="1"/>
    <col min="980" max="981" width="10" style="3072" bestFit="1" customWidth="1"/>
    <col min="982" max="982" width="4.5703125" style="3072" customWidth="1"/>
    <col min="983" max="983" width="9.140625" style="3072"/>
    <col min="984" max="984" width="4" style="3072" bestFit="1" customWidth="1"/>
    <col min="985" max="985" width="15.28515625" style="3072" customWidth="1"/>
    <col min="986" max="986" width="9.140625" style="3072"/>
    <col min="987" max="987" width="11.7109375" style="3072" customWidth="1"/>
    <col min="988" max="1224" width="9.140625" style="3072"/>
    <col min="1225" max="1225" width="8.140625" style="3072" customWidth="1"/>
    <col min="1226" max="1226" width="3.7109375" style="3072" customWidth="1"/>
    <col min="1227" max="1229" width="5.42578125" style="3072" customWidth="1"/>
    <col min="1230" max="1230" width="50.28515625" style="3072" customWidth="1"/>
    <col min="1231" max="1231" width="12.7109375" style="3072" customWidth="1"/>
    <col min="1232" max="1232" width="11.7109375" style="3072" bestFit="1" customWidth="1"/>
    <col min="1233" max="1233" width="9.140625" style="3072"/>
    <col min="1234" max="1234" width="11.42578125" style="3072" customWidth="1"/>
    <col min="1235" max="1235" width="11.7109375" style="3072" bestFit="1" customWidth="1"/>
    <col min="1236" max="1237" width="10" style="3072" bestFit="1" customWidth="1"/>
    <col min="1238" max="1238" width="4.5703125" style="3072" customWidth="1"/>
    <col min="1239" max="1239" width="9.140625" style="3072"/>
    <col min="1240" max="1240" width="4" style="3072" bestFit="1" customWidth="1"/>
    <col min="1241" max="1241" width="15.28515625" style="3072" customWidth="1"/>
    <col min="1242" max="1242" width="9.140625" style="3072"/>
    <col min="1243" max="1243" width="11.7109375" style="3072" customWidth="1"/>
    <col min="1244" max="1480" width="9.140625" style="3072"/>
    <col min="1481" max="1481" width="8.140625" style="3072" customWidth="1"/>
    <col min="1482" max="1482" width="3.7109375" style="3072" customWidth="1"/>
    <col min="1483" max="1485" width="5.42578125" style="3072" customWidth="1"/>
    <col min="1486" max="1486" width="50.28515625" style="3072" customWidth="1"/>
    <col min="1487" max="1487" width="12.7109375" style="3072" customWidth="1"/>
    <col min="1488" max="1488" width="11.7109375" style="3072" bestFit="1" customWidth="1"/>
    <col min="1489" max="1489" width="9.140625" style="3072"/>
    <col min="1490" max="1490" width="11.42578125" style="3072" customWidth="1"/>
    <col min="1491" max="1491" width="11.7109375" style="3072" bestFit="1" customWidth="1"/>
    <col min="1492" max="1493" width="10" style="3072" bestFit="1" customWidth="1"/>
    <col min="1494" max="1494" width="4.5703125" style="3072" customWidth="1"/>
    <col min="1495" max="1495" width="9.140625" style="3072"/>
    <col min="1496" max="1496" width="4" style="3072" bestFit="1" customWidth="1"/>
    <col min="1497" max="1497" width="15.28515625" style="3072" customWidth="1"/>
    <col min="1498" max="1498" width="9.140625" style="3072"/>
    <col min="1499" max="1499" width="11.7109375" style="3072" customWidth="1"/>
    <col min="1500" max="1736" width="9.140625" style="3072"/>
    <col min="1737" max="1737" width="8.140625" style="3072" customWidth="1"/>
    <col min="1738" max="1738" width="3.7109375" style="3072" customWidth="1"/>
    <col min="1739" max="1741" width="5.42578125" style="3072" customWidth="1"/>
    <col min="1742" max="1742" width="50.28515625" style="3072" customWidth="1"/>
    <col min="1743" max="1743" width="12.7109375" style="3072" customWidth="1"/>
    <col min="1744" max="1744" width="11.7109375" style="3072" bestFit="1" customWidth="1"/>
    <col min="1745" max="1745" width="9.140625" style="3072"/>
    <col min="1746" max="1746" width="11.42578125" style="3072" customWidth="1"/>
    <col min="1747" max="1747" width="11.7109375" style="3072" bestFit="1" customWidth="1"/>
    <col min="1748" max="1749" width="10" style="3072" bestFit="1" customWidth="1"/>
    <col min="1750" max="1750" width="4.5703125" style="3072" customWidth="1"/>
    <col min="1751" max="1751" width="9.140625" style="3072"/>
    <col min="1752" max="1752" width="4" style="3072" bestFit="1" customWidth="1"/>
    <col min="1753" max="1753" width="15.28515625" style="3072" customWidth="1"/>
    <col min="1754" max="1754" width="9.140625" style="3072"/>
    <col min="1755" max="1755" width="11.7109375" style="3072" customWidth="1"/>
    <col min="1756" max="1992" width="9.140625" style="3072"/>
    <col min="1993" max="1993" width="8.140625" style="3072" customWidth="1"/>
    <col min="1994" max="1994" width="3.7109375" style="3072" customWidth="1"/>
    <col min="1995" max="1997" width="5.42578125" style="3072" customWidth="1"/>
    <col min="1998" max="1998" width="50.28515625" style="3072" customWidth="1"/>
    <col min="1999" max="1999" width="12.7109375" style="3072" customWidth="1"/>
    <col min="2000" max="2000" width="11.7109375" style="3072" bestFit="1" customWidth="1"/>
    <col min="2001" max="2001" width="9.140625" style="3072"/>
    <col min="2002" max="2002" width="11.42578125" style="3072" customWidth="1"/>
    <col min="2003" max="2003" width="11.7109375" style="3072" bestFit="1" customWidth="1"/>
    <col min="2004" max="2005" width="10" style="3072" bestFit="1" customWidth="1"/>
    <col min="2006" max="2006" width="4.5703125" style="3072" customWidth="1"/>
    <col min="2007" max="2007" width="9.140625" style="3072"/>
    <col min="2008" max="2008" width="4" style="3072" bestFit="1" customWidth="1"/>
    <col min="2009" max="2009" width="15.28515625" style="3072" customWidth="1"/>
    <col min="2010" max="2010" width="9.140625" style="3072"/>
    <col min="2011" max="2011" width="11.7109375" style="3072" customWidth="1"/>
    <col min="2012" max="2248" width="9.140625" style="3072"/>
    <col min="2249" max="2249" width="8.140625" style="3072" customWidth="1"/>
    <col min="2250" max="2250" width="3.7109375" style="3072" customWidth="1"/>
    <col min="2251" max="2253" width="5.42578125" style="3072" customWidth="1"/>
    <col min="2254" max="2254" width="50.28515625" style="3072" customWidth="1"/>
    <col min="2255" max="2255" width="12.7109375" style="3072" customWidth="1"/>
    <col min="2256" max="2256" width="11.7109375" style="3072" bestFit="1" customWidth="1"/>
    <col min="2257" max="2257" width="9.140625" style="3072"/>
    <col min="2258" max="2258" width="11.42578125" style="3072" customWidth="1"/>
    <col min="2259" max="2259" width="11.7109375" style="3072" bestFit="1" customWidth="1"/>
    <col min="2260" max="2261" width="10" style="3072" bestFit="1" customWidth="1"/>
    <col min="2262" max="2262" width="4.5703125" style="3072" customWidth="1"/>
    <col min="2263" max="2263" width="9.140625" style="3072"/>
    <col min="2264" max="2264" width="4" style="3072" bestFit="1" customWidth="1"/>
    <col min="2265" max="2265" width="15.28515625" style="3072" customWidth="1"/>
    <col min="2266" max="2266" width="9.140625" style="3072"/>
    <col min="2267" max="2267" width="11.7109375" style="3072" customWidth="1"/>
    <col min="2268" max="2504" width="9.140625" style="3072"/>
    <col min="2505" max="2505" width="8.140625" style="3072" customWidth="1"/>
    <col min="2506" max="2506" width="3.7109375" style="3072" customWidth="1"/>
    <col min="2507" max="2509" width="5.42578125" style="3072" customWidth="1"/>
    <col min="2510" max="2510" width="50.28515625" style="3072" customWidth="1"/>
    <col min="2511" max="2511" width="12.7109375" style="3072" customWidth="1"/>
    <col min="2512" max="2512" width="11.7109375" style="3072" bestFit="1" customWidth="1"/>
    <col min="2513" max="2513" width="9.140625" style="3072"/>
    <col min="2514" max="2514" width="11.42578125" style="3072" customWidth="1"/>
    <col min="2515" max="2515" width="11.7109375" style="3072" bestFit="1" customWidth="1"/>
    <col min="2516" max="2517" width="10" style="3072" bestFit="1" customWidth="1"/>
    <col min="2518" max="2518" width="4.5703125" style="3072" customWidth="1"/>
    <col min="2519" max="2519" width="9.140625" style="3072"/>
    <col min="2520" max="2520" width="4" style="3072" bestFit="1" customWidth="1"/>
    <col min="2521" max="2521" width="15.28515625" style="3072" customWidth="1"/>
    <col min="2522" max="2522" width="9.140625" style="3072"/>
    <col min="2523" max="2523" width="11.7109375" style="3072" customWidth="1"/>
    <col min="2524" max="2760" width="9.140625" style="3072"/>
    <col min="2761" max="2761" width="8.140625" style="3072" customWidth="1"/>
    <col min="2762" max="2762" width="3.7109375" style="3072" customWidth="1"/>
    <col min="2763" max="2765" width="5.42578125" style="3072" customWidth="1"/>
    <col min="2766" max="2766" width="50.28515625" style="3072" customWidth="1"/>
    <col min="2767" max="2767" width="12.7109375" style="3072" customWidth="1"/>
    <col min="2768" max="2768" width="11.7109375" style="3072" bestFit="1" customWidth="1"/>
    <col min="2769" max="2769" width="9.140625" style="3072"/>
    <col min="2770" max="2770" width="11.42578125" style="3072" customWidth="1"/>
    <col min="2771" max="2771" width="11.7109375" style="3072" bestFit="1" customWidth="1"/>
    <col min="2772" max="2773" width="10" style="3072" bestFit="1" customWidth="1"/>
    <col min="2774" max="2774" width="4.5703125" style="3072" customWidth="1"/>
    <col min="2775" max="2775" width="9.140625" style="3072"/>
    <col min="2776" max="2776" width="4" style="3072" bestFit="1" customWidth="1"/>
    <col min="2777" max="2777" width="15.28515625" style="3072" customWidth="1"/>
    <col min="2778" max="2778" width="9.140625" style="3072"/>
    <col min="2779" max="2779" width="11.7109375" style="3072" customWidth="1"/>
    <col min="2780" max="3016" width="9.140625" style="3072"/>
    <col min="3017" max="3017" width="8.140625" style="3072" customWidth="1"/>
    <col min="3018" max="3018" width="3.7109375" style="3072" customWidth="1"/>
    <col min="3019" max="3021" width="5.42578125" style="3072" customWidth="1"/>
    <col min="3022" max="3022" width="50.28515625" style="3072" customWidth="1"/>
    <col min="3023" max="3023" width="12.7109375" style="3072" customWidth="1"/>
    <col min="3024" max="3024" width="11.7109375" style="3072" bestFit="1" customWidth="1"/>
    <col min="3025" max="3025" width="9.140625" style="3072"/>
    <col min="3026" max="3026" width="11.42578125" style="3072" customWidth="1"/>
    <col min="3027" max="3027" width="11.7109375" style="3072" bestFit="1" customWidth="1"/>
    <col min="3028" max="3029" width="10" style="3072" bestFit="1" customWidth="1"/>
    <col min="3030" max="3030" width="4.5703125" style="3072" customWidth="1"/>
    <col min="3031" max="3031" width="9.140625" style="3072"/>
    <col min="3032" max="3032" width="4" style="3072" bestFit="1" customWidth="1"/>
    <col min="3033" max="3033" width="15.28515625" style="3072" customWidth="1"/>
    <col min="3034" max="3034" width="9.140625" style="3072"/>
    <col min="3035" max="3035" width="11.7109375" style="3072" customWidth="1"/>
    <col min="3036" max="3272" width="9.140625" style="3072"/>
    <col min="3273" max="3273" width="8.140625" style="3072" customWidth="1"/>
    <col min="3274" max="3274" width="3.7109375" style="3072" customWidth="1"/>
    <col min="3275" max="3277" width="5.42578125" style="3072" customWidth="1"/>
    <col min="3278" max="3278" width="50.28515625" style="3072" customWidth="1"/>
    <col min="3279" max="3279" width="12.7109375" style="3072" customWidth="1"/>
    <col min="3280" max="3280" width="11.7109375" style="3072" bestFit="1" customWidth="1"/>
    <col min="3281" max="3281" width="9.140625" style="3072"/>
    <col min="3282" max="3282" width="11.42578125" style="3072" customWidth="1"/>
    <col min="3283" max="3283" width="11.7109375" style="3072" bestFit="1" customWidth="1"/>
    <col min="3284" max="3285" width="10" style="3072" bestFit="1" customWidth="1"/>
    <col min="3286" max="3286" width="4.5703125" style="3072" customWidth="1"/>
    <col min="3287" max="3287" width="9.140625" style="3072"/>
    <col min="3288" max="3288" width="4" style="3072" bestFit="1" customWidth="1"/>
    <col min="3289" max="3289" width="15.28515625" style="3072" customWidth="1"/>
    <col min="3290" max="3290" width="9.140625" style="3072"/>
    <col min="3291" max="3291" width="11.7109375" style="3072" customWidth="1"/>
    <col min="3292" max="3528" width="9.140625" style="3072"/>
    <col min="3529" max="3529" width="8.140625" style="3072" customWidth="1"/>
    <col min="3530" max="3530" width="3.7109375" style="3072" customWidth="1"/>
    <col min="3531" max="3533" width="5.42578125" style="3072" customWidth="1"/>
    <col min="3534" max="3534" width="50.28515625" style="3072" customWidth="1"/>
    <col min="3535" max="3535" width="12.7109375" style="3072" customWidth="1"/>
    <col min="3536" max="3536" width="11.7109375" style="3072" bestFit="1" customWidth="1"/>
    <col min="3537" max="3537" width="9.140625" style="3072"/>
    <col min="3538" max="3538" width="11.42578125" style="3072" customWidth="1"/>
    <col min="3539" max="3539" width="11.7109375" style="3072" bestFit="1" customWidth="1"/>
    <col min="3540" max="3541" width="10" style="3072" bestFit="1" customWidth="1"/>
    <col min="3542" max="3542" width="4.5703125" style="3072" customWidth="1"/>
    <col min="3543" max="3543" width="9.140625" style="3072"/>
    <col min="3544" max="3544" width="4" style="3072" bestFit="1" customWidth="1"/>
    <col min="3545" max="3545" width="15.28515625" style="3072" customWidth="1"/>
    <col min="3546" max="3546" width="9.140625" style="3072"/>
    <col min="3547" max="3547" width="11.7109375" style="3072" customWidth="1"/>
    <col min="3548" max="3784" width="9.140625" style="3072"/>
    <col min="3785" max="3785" width="8.140625" style="3072" customWidth="1"/>
    <col min="3786" max="3786" width="3.7109375" style="3072" customWidth="1"/>
    <col min="3787" max="3789" width="5.42578125" style="3072" customWidth="1"/>
    <col min="3790" max="3790" width="50.28515625" style="3072" customWidth="1"/>
    <col min="3791" max="3791" width="12.7109375" style="3072" customWidth="1"/>
    <col min="3792" max="3792" width="11.7109375" style="3072" bestFit="1" customWidth="1"/>
    <col min="3793" max="3793" width="9.140625" style="3072"/>
    <col min="3794" max="3794" width="11.42578125" style="3072" customWidth="1"/>
    <col min="3795" max="3795" width="11.7109375" style="3072" bestFit="1" customWidth="1"/>
    <col min="3796" max="3797" width="10" style="3072" bestFit="1" customWidth="1"/>
    <col min="3798" max="3798" width="4.5703125" style="3072" customWidth="1"/>
    <col min="3799" max="3799" width="9.140625" style="3072"/>
    <col min="3800" max="3800" width="4" style="3072" bestFit="1" customWidth="1"/>
    <col min="3801" max="3801" width="15.28515625" style="3072" customWidth="1"/>
    <col min="3802" max="3802" width="9.140625" style="3072"/>
    <col min="3803" max="3803" width="11.7109375" style="3072" customWidth="1"/>
    <col min="3804" max="4040" width="9.140625" style="3072"/>
    <col min="4041" max="4041" width="8.140625" style="3072" customWidth="1"/>
    <col min="4042" max="4042" width="3.7109375" style="3072" customWidth="1"/>
    <col min="4043" max="4045" width="5.42578125" style="3072" customWidth="1"/>
    <col min="4046" max="4046" width="50.28515625" style="3072" customWidth="1"/>
    <col min="4047" max="4047" width="12.7109375" style="3072" customWidth="1"/>
    <col min="4048" max="4048" width="11.7109375" style="3072" bestFit="1" customWidth="1"/>
    <col min="4049" max="4049" width="9.140625" style="3072"/>
    <col min="4050" max="4050" width="11.42578125" style="3072" customWidth="1"/>
    <col min="4051" max="4051" width="11.7109375" style="3072" bestFit="1" customWidth="1"/>
    <col min="4052" max="4053" width="10" style="3072" bestFit="1" customWidth="1"/>
    <col min="4054" max="4054" width="4.5703125" style="3072" customWidth="1"/>
    <col min="4055" max="4055" width="9.140625" style="3072"/>
    <col min="4056" max="4056" width="4" style="3072" bestFit="1" customWidth="1"/>
    <col min="4057" max="4057" width="15.28515625" style="3072" customWidth="1"/>
    <col min="4058" max="4058" width="9.140625" style="3072"/>
    <col min="4059" max="4059" width="11.7109375" style="3072" customWidth="1"/>
    <col min="4060" max="4296" width="9.140625" style="3072"/>
    <col min="4297" max="4297" width="8.140625" style="3072" customWidth="1"/>
    <col min="4298" max="4298" width="3.7109375" style="3072" customWidth="1"/>
    <col min="4299" max="4301" width="5.42578125" style="3072" customWidth="1"/>
    <col min="4302" max="4302" width="50.28515625" style="3072" customWidth="1"/>
    <col min="4303" max="4303" width="12.7109375" style="3072" customWidth="1"/>
    <col min="4304" max="4304" width="11.7109375" style="3072" bestFit="1" customWidth="1"/>
    <col min="4305" max="4305" width="9.140625" style="3072"/>
    <col min="4306" max="4306" width="11.42578125" style="3072" customWidth="1"/>
    <col min="4307" max="4307" width="11.7109375" style="3072" bestFit="1" customWidth="1"/>
    <col min="4308" max="4309" width="10" style="3072" bestFit="1" customWidth="1"/>
    <col min="4310" max="4310" width="4.5703125" style="3072" customWidth="1"/>
    <col min="4311" max="4311" width="9.140625" style="3072"/>
    <col min="4312" max="4312" width="4" style="3072" bestFit="1" customWidth="1"/>
    <col min="4313" max="4313" width="15.28515625" style="3072" customWidth="1"/>
    <col min="4314" max="4314" width="9.140625" style="3072"/>
    <col min="4315" max="4315" width="11.7109375" style="3072" customWidth="1"/>
    <col min="4316" max="4552" width="9.140625" style="3072"/>
    <col min="4553" max="4553" width="8.140625" style="3072" customWidth="1"/>
    <col min="4554" max="4554" width="3.7109375" style="3072" customWidth="1"/>
    <col min="4555" max="4557" width="5.42578125" style="3072" customWidth="1"/>
    <col min="4558" max="4558" width="50.28515625" style="3072" customWidth="1"/>
    <col min="4559" max="4559" width="12.7109375" style="3072" customWidth="1"/>
    <col min="4560" max="4560" width="11.7109375" style="3072" bestFit="1" customWidth="1"/>
    <col min="4561" max="4561" width="9.140625" style="3072"/>
    <col min="4562" max="4562" width="11.42578125" style="3072" customWidth="1"/>
    <col min="4563" max="4563" width="11.7109375" style="3072" bestFit="1" customWidth="1"/>
    <col min="4564" max="4565" width="10" style="3072" bestFit="1" customWidth="1"/>
    <col min="4566" max="4566" width="4.5703125" style="3072" customWidth="1"/>
    <col min="4567" max="4567" width="9.140625" style="3072"/>
    <col min="4568" max="4568" width="4" style="3072" bestFit="1" customWidth="1"/>
    <col min="4569" max="4569" width="15.28515625" style="3072" customWidth="1"/>
    <col min="4570" max="4570" width="9.140625" style="3072"/>
    <col min="4571" max="4571" width="11.7109375" style="3072" customWidth="1"/>
    <col min="4572" max="4808" width="9.140625" style="3072"/>
    <col min="4809" max="4809" width="8.140625" style="3072" customWidth="1"/>
    <col min="4810" max="4810" width="3.7109375" style="3072" customWidth="1"/>
    <col min="4811" max="4813" width="5.42578125" style="3072" customWidth="1"/>
    <col min="4814" max="4814" width="50.28515625" style="3072" customWidth="1"/>
    <col min="4815" max="4815" width="12.7109375" style="3072" customWidth="1"/>
    <col min="4816" max="4816" width="11.7109375" style="3072" bestFit="1" customWidth="1"/>
    <col min="4817" max="4817" width="9.140625" style="3072"/>
    <col min="4818" max="4818" width="11.42578125" style="3072" customWidth="1"/>
    <col min="4819" max="4819" width="11.7109375" style="3072" bestFit="1" customWidth="1"/>
    <col min="4820" max="4821" width="10" style="3072" bestFit="1" customWidth="1"/>
    <col min="4822" max="4822" width="4.5703125" style="3072" customWidth="1"/>
    <col min="4823" max="4823" width="9.140625" style="3072"/>
    <col min="4824" max="4824" width="4" style="3072" bestFit="1" customWidth="1"/>
    <col min="4825" max="4825" width="15.28515625" style="3072" customWidth="1"/>
    <col min="4826" max="4826" width="9.140625" style="3072"/>
    <col min="4827" max="4827" width="11.7109375" style="3072" customWidth="1"/>
    <col min="4828" max="5064" width="9.140625" style="3072"/>
    <col min="5065" max="5065" width="8.140625" style="3072" customWidth="1"/>
    <col min="5066" max="5066" width="3.7109375" style="3072" customWidth="1"/>
    <col min="5067" max="5069" width="5.42578125" style="3072" customWidth="1"/>
    <col min="5070" max="5070" width="50.28515625" style="3072" customWidth="1"/>
    <col min="5071" max="5071" width="12.7109375" style="3072" customWidth="1"/>
    <col min="5072" max="5072" width="11.7109375" style="3072" bestFit="1" customWidth="1"/>
    <col min="5073" max="5073" width="9.140625" style="3072"/>
    <col min="5074" max="5074" width="11.42578125" style="3072" customWidth="1"/>
    <col min="5075" max="5075" width="11.7109375" style="3072" bestFit="1" customWidth="1"/>
    <col min="5076" max="5077" width="10" style="3072" bestFit="1" customWidth="1"/>
    <col min="5078" max="5078" width="4.5703125" style="3072" customWidth="1"/>
    <col min="5079" max="5079" width="9.140625" style="3072"/>
    <col min="5080" max="5080" width="4" style="3072" bestFit="1" customWidth="1"/>
    <col min="5081" max="5081" width="15.28515625" style="3072" customWidth="1"/>
    <col min="5082" max="5082" width="9.140625" style="3072"/>
    <col min="5083" max="5083" width="11.7109375" style="3072" customWidth="1"/>
    <col min="5084" max="5320" width="9.140625" style="3072"/>
    <col min="5321" max="5321" width="8.140625" style="3072" customWidth="1"/>
    <col min="5322" max="5322" width="3.7109375" style="3072" customWidth="1"/>
    <col min="5323" max="5325" width="5.42578125" style="3072" customWidth="1"/>
    <col min="5326" max="5326" width="50.28515625" style="3072" customWidth="1"/>
    <col min="5327" max="5327" width="12.7109375" style="3072" customWidth="1"/>
    <col min="5328" max="5328" width="11.7109375" style="3072" bestFit="1" customWidth="1"/>
    <col min="5329" max="5329" width="9.140625" style="3072"/>
    <col min="5330" max="5330" width="11.42578125" style="3072" customWidth="1"/>
    <col min="5331" max="5331" width="11.7109375" style="3072" bestFit="1" customWidth="1"/>
    <col min="5332" max="5333" width="10" style="3072" bestFit="1" customWidth="1"/>
    <col min="5334" max="5334" width="4.5703125" style="3072" customWidth="1"/>
    <col min="5335" max="5335" width="9.140625" style="3072"/>
    <col min="5336" max="5336" width="4" style="3072" bestFit="1" customWidth="1"/>
    <col min="5337" max="5337" width="15.28515625" style="3072" customWidth="1"/>
    <col min="5338" max="5338" width="9.140625" style="3072"/>
    <col min="5339" max="5339" width="11.7109375" style="3072" customWidth="1"/>
    <col min="5340" max="5576" width="9.140625" style="3072"/>
    <col min="5577" max="5577" width="8.140625" style="3072" customWidth="1"/>
    <col min="5578" max="5578" width="3.7109375" style="3072" customWidth="1"/>
    <col min="5579" max="5581" width="5.42578125" style="3072" customWidth="1"/>
    <col min="5582" max="5582" width="50.28515625" style="3072" customWidth="1"/>
    <col min="5583" max="5583" width="12.7109375" style="3072" customWidth="1"/>
    <col min="5584" max="5584" width="11.7109375" style="3072" bestFit="1" customWidth="1"/>
    <col min="5585" max="5585" width="9.140625" style="3072"/>
    <col min="5586" max="5586" width="11.42578125" style="3072" customWidth="1"/>
    <col min="5587" max="5587" width="11.7109375" style="3072" bestFit="1" customWidth="1"/>
    <col min="5588" max="5589" width="10" style="3072" bestFit="1" customWidth="1"/>
    <col min="5590" max="5590" width="4.5703125" style="3072" customWidth="1"/>
    <col min="5591" max="5591" width="9.140625" style="3072"/>
    <col min="5592" max="5592" width="4" style="3072" bestFit="1" customWidth="1"/>
    <col min="5593" max="5593" width="15.28515625" style="3072" customWidth="1"/>
    <col min="5594" max="5594" width="9.140625" style="3072"/>
    <col min="5595" max="5595" width="11.7109375" style="3072" customWidth="1"/>
    <col min="5596" max="5832" width="9.140625" style="3072"/>
    <col min="5833" max="5833" width="8.140625" style="3072" customWidth="1"/>
    <col min="5834" max="5834" width="3.7109375" style="3072" customWidth="1"/>
    <col min="5835" max="5837" width="5.42578125" style="3072" customWidth="1"/>
    <col min="5838" max="5838" width="50.28515625" style="3072" customWidth="1"/>
    <col min="5839" max="5839" width="12.7109375" style="3072" customWidth="1"/>
    <col min="5840" max="5840" width="11.7109375" style="3072" bestFit="1" customWidth="1"/>
    <col min="5841" max="5841" width="9.140625" style="3072"/>
    <col min="5842" max="5842" width="11.42578125" style="3072" customWidth="1"/>
    <col min="5843" max="5843" width="11.7109375" style="3072" bestFit="1" customWidth="1"/>
    <col min="5844" max="5845" width="10" style="3072" bestFit="1" customWidth="1"/>
    <col min="5846" max="5846" width="4.5703125" style="3072" customWidth="1"/>
    <col min="5847" max="5847" width="9.140625" style="3072"/>
    <col min="5848" max="5848" width="4" style="3072" bestFit="1" customWidth="1"/>
    <col min="5849" max="5849" width="15.28515625" style="3072" customWidth="1"/>
    <col min="5850" max="5850" width="9.140625" style="3072"/>
    <col min="5851" max="5851" width="11.7109375" style="3072" customWidth="1"/>
    <col min="5852" max="6088" width="9.140625" style="3072"/>
    <col min="6089" max="6089" width="8.140625" style="3072" customWidth="1"/>
    <col min="6090" max="6090" width="3.7109375" style="3072" customWidth="1"/>
    <col min="6091" max="6093" width="5.42578125" style="3072" customWidth="1"/>
    <col min="6094" max="6094" width="50.28515625" style="3072" customWidth="1"/>
    <col min="6095" max="6095" width="12.7109375" style="3072" customWidth="1"/>
    <col min="6096" max="6096" width="11.7109375" style="3072" bestFit="1" customWidth="1"/>
    <col min="6097" max="6097" width="9.140625" style="3072"/>
    <col min="6098" max="6098" width="11.42578125" style="3072" customWidth="1"/>
    <col min="6099" max="6099" width="11.7109375" style="3072" bestFit="1" customWidth="1"/>
    <col min="6100" max="6101" width="10" style="3072" bestFit="1" customWidth="1"/>
    <col min="6102" max="6102" width="4.5703125" style="3072" customWidth="1"/>
    <col min="6103" max="6103" width="9.140625" style="3072"/>
    <col min="6104" max="6104" width="4" style="3072" bestFit="1" customWidth="1"/>
    <col min="6105" max="6105" width="15.28515625" style="3072" customWidth="1"/>
    <col min="6106" max="6106" width="9.140625" style="3072"/>
    <col min="6107" max="6107" width="11.7109375" style="3072" customWidth="1"/>
    <col min="6108" max="6344" width="9.140625" style="3072"/>
    <col min="6345" max="6345" width="8.140625" style="3072" customWidth="1"/>
    <col min="6346" max="6346" width="3.7109375" style="3072" customWidth="1"/>
    <col min="6347" max="6349" width="5.42578125" style="3072" customWidth="1"/>
    <col min="6350" max="6350" width="50.28515625" style="3072" customWidth="1"/>
    <col min="6351" max="6351" width="12.7109375" style="3072" customWidth="1"/>
    <col min="6352" max="6352" width="11.7109375" style="3072" bestFit="1" customWidth="1"/>
    <col min="6353" max="6353" width="9.140625" style="3072"/>
    <col min="6354" max="6354" width="11.42578125" style="3072" customWidth="1"/>
    <col min="6355" max="6355" width="11.7109375" style="3072" bestFit="1" customWidth="1"/>
    <col min="6356" max="6357" width="10" style="3072" bestFit="1" customWidth="1"/>
    <col min="6358" max="6358" width="4.5703125" style="3072" customWidth="1"/>
    <col min="6359" max="6359" width="9.140625" style="3072"/>
    <col min="6360" max="6360" width="4" style="3072" bestFit="1" customWidth="1"/>
    <col min="6361" max="6361" width="15.28515625" style="3072" customWidth="1"/>
    <col min="6362" max="6362" width="9.140625" style="3072"/>
    <col min="6363" max="6363" width="11.7109375" style="3072" customWidth="1"/>
    <col min="6364" max="6600" width="9.140625" style="3072"/>
    <col min="6601" max="6601" width="8.140625" style="3072" customWidth="1"/>
    <col min="6602" max="6602" width="3.7109375" style="3072" customWidth="1"/>
    <col min="6603" max="6605" width="5.42578125" style="3072" customWidth="1"/>
    <col min="6606" max="6606" width="50.28515625" style="3072" customWidth="1"/>
    <col min="6607" max="6607" width="12.7109375" style="3072" customWidth="1"/>
    <col min="6608" max="6608" width="11.7109375" style="3072" bestFit="1" customWidth="1"/>
    <col min="6609" max="6609" width="9.140625" style="3072"/>
    <col min="6610" max="6610" width="11.42578125" style="3072" customWidth="1"/>
    <col min="6611" max="6611" width="11.7109375" style="3072" bestFit="1" customWidth="1"/>
    <col min="6612" max="6613" width="10" style="3072" bestFit="1" customWidth="1"/>
    <col min="6614" max="6614" width="4.5703125" style="3072" customWidth="1"/>
    <col min="6615" max="6615" width="9.140625" style="3072"/>
    <col min="6616" max="6616" width="4" style="3072" bestFit="1" customWidth="1"/>
    <col min="6617" max="6617" width="15.28515625" style="3072" customWidth="1"/>
    <col min="6618" max="6618" width="9.140625" style="3072"/>
    <col min="6619" max="6619" width="11.7109375" style="3072" customWidth="1"/>
    <col min="6620" max="6856" width="9.140625" style="3072"/>
    <col min="6857" max="6857" width="8.140625" style="3072" customWidth="1"/>
    <col min="6858" max="6858" width="3.7109375" style="3072" customWidth="1"/>
    <col min="6859" max="6861" width="5.42578125" style="3072" customWidth="1"/>
    <col min="6862" max="6862" width="50.28515625" style="3072" customWidth="1"/>
    <col min="6863" max="6863" width="12.7109375" style="3072" customWidth="1"/>
    <col min="6864" max="6864" width="11.7109375" style="3072" bestFit="1" customWidth="1"/>
    <col min="6865" max="6865" width="9.140625" style="3072"/>
    <col min="6866" max="6866" width="11.42578125" style="3072" customWidth="1"/>
    <col min="6867" max="6867" width="11.7109375" style="3072" bestFit="1" customWidth="1"/>
    <col min="6868" max="6869" width="10" style="3072" bestFit="1" customWidth="1"/>
    <col min="6870" max="6870" width="4.5703125" style="3072" customWidth="1"/>
    <col min="6871" max="6871" width="9.140625" style="3072"/>
    <col min="6872" max="6872" width="4" style="3072" bestFit="1" customWidth="1"/>
    <col min="6873" max="6873" width="15.28515625" style="3072" customWidth="1"/>
    <col min="6874" max="6874" width="9.140625" style="3072"/>
    <col min="6875" max="6875" width="11.7109375" style="3072" customWidth="1"/>
    <col min="6876" max="7112" width="9.140625" style="3072"/>
    <col min="7113" max="7113" width="8.140625" style="3072" customWidth="1"/>
    <col min="7114" max="7114" width="3.7109375" style="3072" customWidth="1"/>
    <col min="7115" max="7117" width="5.42578125" style="3072" customWidth="1"/>
    <col min="7118" max="7118" width="50.28515625" style="3072" customWidth="1"/>
    <col min="7119" max="7119" width="12.7109375" style="3072" customWidth="1"/>
    <col min="7120" max="7120" width="11.7109375" style="3072" bestFit="1" customWidth="1"/>
    <col min="7121" max="7121" width="9.140625" style="3072"/>
    <col min="7122" max="7122" width="11.42578125" style="3072" customWidth="1"/>
    <col min="7123" max="7123" width="11.7109375" style="3072" bestFit="1" customWidth="1"/>
    <col min="7124" max="7125" width="10" style="3072" bestFit="1" customWidth="1"/>
    <col min="7126" max="7126" width="4.5703125" style="3072" customWidth="1"/>
    <col min="7127" max="7127" width="9.140625" style="3072"/>
    <col min="7128" max="7128" width="4" style="3072" bestFit="1" customWidth="1"/>
    <col min="7129" max="7129" width="15.28515625" style="3072" customWidth="1"/>
    <col min="7130" max="7130" width="9.140625" style="3072"/>
    <col min="7131" max="7131" width="11.7109375" style="3072" customWidth="1"/>
    <col min="7132" max="7368" width="9.140625" style="3072"/>
    <col min="7369" max="7369" width="8.140625" style="3072" customWidth="1"/>
    <col min="7370" max="7370" width="3.7109375" style="3072" customWidth="1"/>
    <col min="7371" max="7373" width="5.42578125" style="3072" customWidth="1"/>
    <col min="7374" max="7374" width="50.28515625" style="3072" customWidth="1"/>
    <col min="7375" max="7375" width="12.7109375" style="3072" customWidth="1"/>
    <col min="7376" max="7376" width="11.7109375" style="3072" bestFit="1" customWidth="1"/>
    <col min="7377" max="7377" width="9.140625" style="3072"/>
    <col min="7378" max="7378" width="11.42578125" style="3072" customWidth="1"/>
    <col min="7379" max="7379" width="11.7109375" style="3072" bestFit="1" customWidth="1"/>
    <col min="7380" max="7381" width="10" style="3072" bestFit="1" customWidth="1"/>
    <col min="7382" max="7382" width="4.5703125" style="3072" customWidth="1"/>
    <col min="7383" max="7383" width="9.140625" style="3072"/>
    <col min="7384" max="7384" width="4" style="3072" bestFit="1" customWidth="1"/>
    <col min="7385" max="7385" width="15.28515625" style="3072" customWidth="1"/>
    <col min="7386" max="7386" width="9.140625" style="3072"/>
    <col min="7387" max="7387" width="11.7109375" style="3072" customWidth="1"/>
    <col min="7388" max="7624" width="9.140625" style="3072"/>
    <col min="7625" max="7625" width="8.140625" style="3072" customWidth="1"/>
    <col min="7626" max="7626" width="3.7109375" style="3072" customWidth="1"/>
    <col min="7627" max="7629" width="5.42578125" style="3072" customWidth="1"/>
    <col min="7630" max="7630" width="50.28515625" style="3072" customWidth="1"/>
    <col min="7631" max="7631" width="12.7109375" style="3072" customWidth="1"/>
    <col min="7632" max="7632" width="11.7109375" style="3072" bestFit="1" customWidth="1"/>
    <col min="7633" max="7633" width="9.140625" style="3072"/>
    <col min="7634" max="7634" width="11.42578125" style="3072" customWidth="1"/>
    <col min="7635" max="7635" width="11.7109375" style="3072" bestFit="1" customWidth="1"/>
    <col min="7636" max="7637" width="10" style="3072" bestFit="1" customWidth="1"/>
    <col min="7638" max="7638" width="4.5703125" style="3072" customWidth="1"/>
    <col min="7639" max="7639" width="9.140625" style="3072"/>
    <col min="7640" max="7640" width="4" style="3072" bestFit="1" customWidth="1"/>
    <col min="7641" max="7641" width="15.28515625" style="3072" customWidth="1"/>
    <col min="7642" max="7642" width="9.140625" style="3072"/>
    <col min="7643" max="7643" width="11.7109375" style="3072" customWidth="1"/>
    <col min="7644" max="7880" width="9.140625" style="3072"/>
    <col min="7881" max="7881" width="8.140625" style="3072" customWidth="1"/>
    <col min="7882" max="7882" width="3.7109375" style="3072" customWidth="1"/>
    <col min="7883" max="7885" width="5.42578125" style="3072" customWidth="1"/>
    <col min="7886" max="7886" width="50.28515625" style="3072" customWidth="1"/>
    <col min="7887" max="7887" width="12.7109375" style="3072" customWidth="1"/>
    <col min="7888" max="7888" width="11.7109375" style="3072" bestFit="1" customWidth="1"/>
    <col min="7889" max="7889" width="9.140625" style="3072"/>
    <col min="7890" max="7890" width="11.42578125" style="3072" customWidth="1"/>
    <col min="7891" max="7891" width="11.7109375" style="3072" bestFit="1" customWidth="1"/>
    <col min="7892" max="7893" width="10" style="3072" bestFit="1" customWidth="1"/>
    <col min="7894" max="7894" width="4.5703125" style="3072" customWidth="1"/>
    <col min="7895" max="7895" width="9.140625" style="3072"/>
    <col min="7896" max="7896" width="4" style="3072" bestFit="1" customWidth="1"/>
    <col min="7897" max="7897" width="15.28515625" style="3072" customWidth="1"/>
    <col min="7898" max="7898" width="9.140625" style="3072"/>
    <col min="7899" max="7899" width="11.7109375" style="3072" customWidth="1"/>
    <col min="7900" max="8136" width="9.140625" style="3072"/>
    <col min="8137" max="8137" width="8.140625" style="3072" customWidth="1"/>
    <col min="8138" max="8138" width="3.7109375" style="3072" customWidth="1"/>
    <col min="8139" max="8141" width="5.42578125" style="3072" customWidth="1"/>
    <col min="8142" max="8142" width="50.28515625" style="3072" customWidth="1"/>
    <col min="8143" max="8143" width="12.7109375" style="3072" customWidth="1"/>
    <col min="8144" max="8144" width="11.7109375" style="3072" bestFit="1" customWidth="1"/>
    <col min="8145" max="8145" width="9.140625" style="3072"/>
    <col min="8146" max="8146" width="11.42578125" style="3072" customWidth="1"/>
    <col min="8147" max="8147" width="11.7109375" style="3072" bestFit="1" customWidth="1"/>
    <col min="8148" max="8149" width="10" style="3072" bestFit="1" customWidth="1"/>
    <col min="8150" max="8150" width="4.5703125" style="3072" customWidth="1"/>
    <col min="8151" max="8151" width="9.140625" style="3072"/>
    <col min="8152" max="8152" width="4" style="3072" bestFit="1" customWidth="1"/>
    <col min="8153" max="8153" width="15.28515625" style="3072" customWidth="1"/>
    <col min="8154" max="8154" width="9.140625" style="3072"/>
    <col min="8155" max="8155" width="11.7109375" style="3072" customWidth="1"/>
    <col min="8156" max="8392" width="9.140625" style="3072"/>
    <col min="8393" max="8393" width="8.140625" style="3072" customWidth="1"/>
    <col min="8394" max="8394" width="3.7109375" style="3072" customWidth="1"/>
    <col min="8395" max="8397" width="5.42578125" style="3072" customWidth="1"/>
    <col min="8398" max="8398" width="50.28515625" style="3072" customWidth="1"/>
    <col min="8399" max="8399" width="12.7109375" style="3072" customWidth="1"/>
    <col min="8400" max="8400" width="11.7109375" style="3072" bestFit="1" customWidth="1"/>
    <col min="8401" max="8401" width="9.140625" style="3072"/>
    <col min="8402" max="8402" width="11.42578125" style="3072" customWidth="1"/>
    <col min="8403" max="8403" width="11.7109375" style="3072" bestFit="1" customWidth="1"/>
    <col min="8404" max="8405" width="10" style="3072" bestFit="1" customWidth="1"/>
    <col min="8406" max="8406" width="4.5703125" style="3072" customWidth="1"/>
    <col min="8407" max="8407" width="9.140625" style="3072"/>
    <col min="8408" max="8408" width="4" style="3072" bestFit="1" customWidth="1"/>
    <col min="8409" max="8409" width="15.28515625" style="3072" customWidth="1"/>
    <col min="8410" max="8410" width="9.140625" style="3072"/>
    <col min="8411" max="8411" width="11.7109375" style="3072" customWidth="1"/>
    <col min="8412" max="8648" width="9.140625" style="3072"/>
    <col min="8649" max="8649" width="8.140625" style="3072" customWidth="1"/>
    <col min="8650" max="8650" width="3.7109375" style="3072" customWidth="1"/>
    <col min="8651" max="8653" width="5.42578125" style="3072" customWidth="1"/>
    <col min="8654" max="8654" width="50.28515625" style="3072" customWidth="1"/>
    <col min="8655" max="8655" width="12.7109375" style="3072" customWidth="1"/>
    <col min="8656" max="8656" width="11.7109375" style="3072" bestFit="1" customWidth="1"/>
    <col min="8657" max="8657" width="9.140625" style="3072"/>
    <col min="8658" max="8658" width="11.42578125" style="3072" customWidth="1"/>
    <col min="8659" max="8659" width="11.7109375" style="3072" bestFit="1" customWidth="1"/>
    <col min="8660" max="8661" width="10" style="3072" bestFit="1" customWidth="1"/>
    <col min="8662" max="8662" width="4.5703125" style="3072" customWidth="1"/>
    <col min="8663" max="8663" width="9.140625" style="3072"/>
    <col min="8664" max="8664" width="4" style="3072" bestFit="1" customWidth="1"/>
    <col min="8665" max="8665" width="15.28515625" style="3072" customWidth="1"/>
    <col min="8666" max="8666" width="9.140625" style="3072"/>
    <col min="8667" max="8667" width="11.7109375" style="3072" customWidth="1"/>
    <col min="8668" max="8904" width="9.140625" style="3072"/>
    <col min="8905" max="8905" width="8.140625" style="3072" customWidth="1"/>
    <col min="8906" max="8906" width="3.7109375" style="3072" customWidth="1"/>
    <col min="8907" max="8909" width="5.42578125" style="3072" customWidth="1"/>
    <col min="8910" max="8910" width="50.28515625" style="3072" customWidth="1"/>
    <col min="8911" max="8911" width="12.7109375" style="3072" customWidth="1"/>
    <col min="8912" max="8912" width="11.7109375" style="3072" bestFit="1" customWidth="1"/>
    <col min="8913" max="8913" width="9.140625" style="3072"/>
    <col min="8914" max="8914" width="11.42578125" style="3072" customWidth="1"/>
    <col min="8915" max="8915" width="11.7109375" style="3072" bestFit="1" customWidth="1"/>
    <col min="8916" max="8917" width="10" style="3072" bestFit="1" customWidth="1"/>
    <col min="8918" max="8918" width="4.5703125" style="3072" customWidth="1"/>
    <col min="8919" max="8919" width="9.140625" style="3072"/>
    <col min="8920" max="8920" width="4" style="3072" bestFit="1" customWidth="1"/>
    <col min="8921" max="8921" width="15.28515625" style="3072" customWidth="1"/>
    <col min="8922" max="8922" width="9.140625" style="3072"/>
    <col min="8923" max="8923" width="11.7109375" style="3072" customWidth="1"/>
    <col min="8924" max="9160" width="9.140625" style="3072"/>
    <col min="9161" max="9161" width="8.140625" style="3072" customWidth="1"/>
    <col min="9162" max="9162" width="3.7109375" style="3072" customWidth="1"/>
    <col min="9163" max="9165" width="5.42578125" style="3072" customWidth="1"/>
    <col min="9166" max="9166" width="50.28515625" style="3072" customWidth="1"/>
    <col min="9167" max="9167" width="12.7109375" style="3072" customWidth="1"/>
    <col min="9168" max="9168" width="11.7109375" style="3072" bestFit="1" customWidth="1"/>
    <col min="9169" max="9169" width="9.140625" style="3072"/>
    <col min="9170" max="9170" width="11.42578125" style="3072" customWidth="1"/>
    <col min="9171" max="9171" width="11.7109375" style="3072" bestFit="1" customWidth="1"/>
    <col min="9172" max="9173" width="10" style="3072" bestFit="1" customWidth="1"/>
    <col min="9174" max="9174" width="4.5703125" style="3072" customWidth="1"/>
    <col min="9175" max="9175" width="9.140625" style="3072"/>
    <col min="9176" max="9176" width="4" style="3072" bestFit="1" customWidth="1"/>
    <col min="9177" max="9177" width="15.28515625" style="3072" customWidth="1"/>
    <col min="9178" max="9178" width="9.140625" style="3072"/>
    <col min="9179" max="9179" width="11.7109375" style="3072" customWidth="1"/>
    <col min="9180" max="9416" width="9.140625" style="3072"/>
    <col min="9417" max="9417" width="8.140625" style="3072" customWidth="1"/>
    <col min="9418" max="9418" width="3.7109375" style="3072" customWidth="1"/>
    <col min="9419" max="9421" width="5.42578125" style="3072" customWidth="1"/>
    <col min="9422" max="9422" width="50.28515625" style="3072" customWidth="1"/>
    <col min="9423" max="9423" width="12.7109375" style="3072" customWidth="1"/>
    <col min="9424" max="9424" width="11.7109375" style="3072" bestFit="1" customWidth="1"/>
    <col min="9425" max="9425" width="9.140625" style="3072"/>
    <col min="9426" max="9426" width="11.42578125" style="3072" customWidth="1"/>
    <col min="9427" max="9427" width="11.7109375" style="3072" bestFit="1" customWidth="1"/>
    <col min="9428" max="9429" width="10" style="3072" bestFit="1" customWidth="1"/>
    <col min="9430" max="9430" width="4.5703125" style="3072" customWidth="1"/>
    <col min="9431" max="9431" width="9.140625" style="3072"/>
    <col min="9432" max="9432" width="4" style="3072" bestFit="1" customWidth="1"/>
    <col min="9433" max="9433" width="15.28515625" style="3072" customWidth="1"/>
    <col min="9434" max="9434" width="9.140625" style="3072"/>
    <col min="9435" max="9435" width="11.7109375" style="3072" customWidth="1"/>
    <col min="9436" max="9672" width="9.140625" style="3072"/>
    <col min="9673" max="9673" width="8.140625" style="3072" customWidth="1"/>
    <col min="9674" max="9674" width="3.7109375" style="3072" customWidth="1"/>
    <col min="9675" max="9677" width="5.42578125" style="3072" customWidth="1"/>
    <col min="9678" max="9678" width="50.28515625" style="3072" customWidth="1"/>
    <col min="9679" max="9679" width="12.7109375" style="3072" customWidth="1"/>
    <col min="9680" max="9680" width="11.7109375" style="3072" bestFit="1" customWidth="1"/>
    <col min="9681" max="9681" width="9.140625" style="3072"/>
    <col min="9682" max="9682" width="11.42578125" style="3072" customWidth="1"/>
    <col min="9683" max="9683" width="11.7109375" style="3072" bestFit="1" customWidth="1"/>
    <col min="9684" max="9685" width="10" style="3072" bestFit="1" customWidth="1"/>
    <col min="9686" max="9686" width="4.5703125" style="3072" customWidth="1"/>
    <col min="9687" max="9687" width="9.140625" style="3072"/>
    <col min="9688" max="9688" width="4" style="3072" bestFit="1" customWidth="1"/>
    <col min="9689" max="9689" width="15.28515625" style="3072" customWidth="1"/>
    <col min="9690" max="9690" width="9.140625" style="3072"/>
    <col min="9691" max="9691" width="11.7109375" style="3072" customWidth="1"/>
    <col min="9692" max="9928" width="9.140625" style="3072"/>
    <col min="9929" max="9929" width="8.140625" style="3072" customWidth="1"/>
    <col min="9930" max="9930" width="3.7109375" style="3072" customWidth="1"/>
    <col min="9931" max="9933" width="5.42578125" style="3072" customWidth="1"/>
    <col min="9934" max="9934" width="50.28515625" style="3072" customWidth="1"/>
    <col min="9935" max="9935" width="12.7109375" style="3072" customWidth="1"/>
    <col min="9936" max="9936" width="11.7109375" style="3072" bestFit="1" customWidth="1"/>
    <col min="9937" max="9937" width="9.140625" style="3072"/>
    <col min="9938" max="9938" width="11.42578125" style="3072" customWidth="1"/>
    <col min="9939" max="9939" width="11.7109375" style="3072" bestFit="1" customWidth="1"/>
    <col min="9940" max="9941" width="10" style="3072" bestFit="1" customWidth="1"/>
    <col min="9942" max="9942" width="4.5703125" style="3072" customWidth="1"/>
    <col min="9943" max="9943" width="9.140625" style="3072"/>
    <col min="9944" max="9944" width="4" style="3072" bestFit="1" customWidth="1"/>
    <col min="9945" max="9945" width="15.28515625" style="3072" customWidth="1"/>
    <col min="9946" max="9946" width="9.140625" style="3072"/>
    <col min="9947" max="9947" width="11.7109375" style="3072" customWidth="1"/>
    <col min="9948" max="10184" width="9.140625" style="3072"/>
    <col min="10185" max="10185" width="8.140625" style="3072" customWidth="1"/>
    <col min="10186" max="10186" width="3.7109375" style="3072" customWidth="1"/>
    <col min="10187" max="10189" width="5.42578125" style="3072" customWidth="1"/>
    <col min="10190" max="10190" width="50.28515625" style="3072" customWidth="1"/>
    <col min="10191" max="10191" width="12.7109375" style="3072" customWidth="1"/>
    <col min="10192" max="10192" width="11.7109375" style="3072" bestFit="1" customWidth="1"/>
    <col min="10193" max="10193" width="9.140625" style="3072"/>
    <col min="10194" max="10194" width="11.42578125" style="3072" customWidth="1"/>
    <col min="10195" max="10195" width="11.7109375" style="3072" bestFit="1" customWidth="1"/>
    <col min="10196" max="10197" width="10" style="3072" bestFit="1" customWidth="1"/>
    <col min="10198" max="10198" width="4.5703125" style="3072" customWidth="1"/>
    <col min="10199" max="10199" width="9.140625" style="3072"/>
    <col min="10200" max="10200" width="4" style="3072" bestFit="1" customWidth="1"/>
    <col min="10201" max="10201" width="15.28515625" style="3072" customWidth="1"/>
    <col min="10202" max="10202" width="9.140625" style="3072"/>
    <col min="10203" max="10203" width="11.7109375" style="3072" customWidth="1"/>
    <col min="10204" max="10440" width="9.140625" style="3072"/>
    <col min="10441" max="10441" width="8.140625" style="3072" customWidth="1"/>
    <col min="10442" max="10442" width="3.7109375" style="3072" customWidth="1"/>
    <col min="10443" max="10445" width="5.42578125" style="3072" customWidth="1"/>
    <col min="10446" max="10446" width="50.28515625" style="3072" customWidth="1"/>
    <col min="10447" max="10447" width="12.7109375" style="3072" customWidth="1"/>
    <col min="10448" max="10448" width="11.7109375" style="3072" bestFit="1" customWidth="1"/>
    <col min="10449" max="10449" width="9.140625" style="3072"/>
    <col min="10450" max="10450" width="11.42578125" style="3072" customWidth="1"/>
    <col min="10451" max="10451" width="11.7109375" style="3072" bestFit="1" customWidth="1"/>
    <col min="10452" max="10453" width="10" style="3072" bestFit="1" customWidth="1"/>
    <col min="10454" max="10454" width="4.5703125" style="3072" customWidth="1"/>
    <col min="10455" max="10455" width="9.140625" style="3072"/>
    <col min="10456" max="10456" width="4" style="3072" bestFit="1" customWidth="1"/>
    <col min="10457" max="10457" width="15.28515625" style="3072" customWidth="1"/>
    <col min="10458" max="10458" width="9.140625" style="3072"/>
    <col min="10459" max="10459" width="11.7109375" style="3072" customWidth="1"/>
    <col min="10460" max="10696" width="9.140625" style="3072"/>
    <col min="10697" max="10697" width="8.140625" style="3072" customWidth="1"/>
    <col min="10698" max="10698" width="3.7109375" style="3072" customWidth="1"/>
    <col min="10699" max="10701" width="5.42578125" style="3072" customWidth="1"/>
    <col min="10702" max="10702" width="50.28515625" style="3072" customWidth="1"/>
    <col min="10703" max="10703" width="12.7109375" style="3072" customWidth="1"/>
    <col min="10704" max="10704" width="11.7109375" style="3072" bestFit="1" customWidth="1"/>
    <col min="10705" max="10705" width="9.140625" style="3072"/>
    <col min="10706" max="10706" width="11.42578125" style="3072" customWidth="1"/>
    <col min="10707" max="10707" width="11.7109375" style="3072" bestFit="1" customWidth="1"/>
    <col min="10708" max="10709" width="10" style="3072" bestFit="1" customWidth="1"/>
    <col min="10710" max="10710" width="4.5703125" style="3072" customWidth="1"/>
    <col min="10711" max="10711" width="9.140625" style="3072"/>
    <col min="10712" max="10712" width="4" style="3072" bestFit="1" customWidth="1"/>
    <col min="10713" max="10713" width="15.28515625" style="3072" customWidth="1"/>
    <col min="10714" max="10714" width="9.140625" style="3072"/>
    <col min="10715" max="10715" width="11.7109375" style="3072" customWidth="1"/>
    <col min="10716" max="10952" width="9.140625" style="3072"/>
    <col min="10953" max="10953" width="8.140625" style="3072" customWidth="1"/>
    <col min="10954" max="10954" width="3.7109375" style="3072" customWidth="1"/>
    <col min="10955" max="10957" width="5.42578125" style="3072" customWidth="1"/>
    <col min="10958" max="10958" width="50.28515625" style="3072" customWidth="1"/>
    <col min="10959" max="10959" width="12.7109375" style="3072" customWidth="1"/>
    <col min="10960" max="10960" width="11.7109375" style="3072" bestFit="1" customWidth="1"/>
    <col min="10961" max="10961" width="9.140625" style="3072"/>
    <col min="10962" max="10962" width="11.42578125" style="3072" customWidth="1"/>
    <col min="10963" max="10963" width="11.7109375" style="3072" bestFit="1" customWidth="1"/>
    <col min="10964" max="10965" width="10" style="3072" bestFit="1" customWidth="1"/>
    <col min="10966" max="10966" width="4.5703125" style="3072" customWidth="1"/>
    <col min="10967" max="10967" width="9.140625" style="3072"/>
    <col min="10968" max="10968" width="4" style="3072" bestFit="1" customWidth="1"/>
    <col min="10969" max="10969" width="15.28515625" style="3072" customWidth="1"/>
    <col min="10970" max="10970" width="9.140625" style="3072"/>
    <col min="10971" max="10971" width="11.7109375" style="3072" customWidth="1"/>
    <col min="10972" max="11208" width="9.140625" style="3072"/>
    <col min="11209" max="11209" width="8.140625" style="3072" customWidth="1"/>
    <col min="11210" max="11210" width="3.7109375" style="3072" customWidth="1"/>
    <col min="11211" max="11213" width="5.42578125" style="3072" customWidth="1"/>
    <col min="11214" max="11214" width="50.28515625" style="3072" customWidth="1"/>
    <col min="11215" max="11215" width="12.7109375" style="3072" customWidth="1"/>
    <col min="11216" max="11216" width="11.7109375" style="3072" bestFit="1" customWidth="1"/>
    <col min="11217" max="11217" width="9.140625" style="3072"/>
    <col min="11218" max="11218" width="11.42578125" style="3072" customWidth="1"/>
    <col min="11219" max="11219" width="11.7109375" style="3072" bestFit="1" customWidth="1"/>
    <col min="11220" max="11221" width="10" style="3072" bestFit="1" customWidth="1"/>
    <col min="11222" max="11222" width="4.5703125" style="3072" customWidth="1"/>
    <col min="11223" max="11223" width="9.140625" style="3072"/>
    <col min="11224" max="11224" width="4" style="3072" bestFit="1" customWidth="1"/>
    <col min="11225" max="11225" width="15.28515625" style="3072" customWidth="1"/>
    <col min="11226" max="11226" width="9.140625" style="3072"/>
    <col min="11227" max="11227" width="11.7109375" style="3072" customWidth="1"/>
    <col min="11228" max="11464" width="9.140625" style="3072"/>
    <col min="11465" max="11465" width="8.140625" style="3072" customWidth="1"/>
    <col min="11466" max="11466" width="3.7109375" style="3072" customWidth="1"/>
    <col min="11467" max="11469" width="5.42578125" style="3072" customWidth="1"/>
    <col min="11470" max="11470" width="50.28515625" style="3072" customWidth="1"/>
    <col min="11471" max="11471" width="12.7109375" style="3072" customWidth="1"/>
    <col min="11472" max="11472" width="11.7109375" style="3072" bestFit="1" customWidth="1"/>
    <col min="11473" max="11473" width="9.140625" style="3072"/>
    <col min="11474" max="11474" width="11.42578125" style="3072" customWidth="1"/>
    <col min="11475" max="11475" width="11.7109375" style="3072" bestFit="1" customWidth="1"/>
    <col min="11476" max="11477" width="10" style="3072" bestFit="1" customWidth="1"/>
    <col min="11478" max="11478" width="4.5703125" style="3072" customWidth="1"/>
    <col min="11479" max="11479" width="9.140625" style="3072"/>
    <col min="11480" max="11480" width="4" style="3072" bestFit="1" customWidth="1"/>
    <col min="11481" max="11481" width="15.28515625" style="3072" customWidth="1"/>
    <col min="11482" max="11482" width="9.140625" style="3072"/>
    <col min="11483" max="11483" width="11.7109375" style="3072" customWidth="1"/>
    <col min="11484" max="11720" width="9.140625" style="3072"/>
    <col min="11721" max="11721" width="8.140625" style="3072" customWidth="1"/>
    <col min="11722" max="11722" width="3.7109375" style="3072" customWidth="1"/>
    <col min="11723" max="11725" width="5.42578125" style="3072" customWidth="1"/>
    <col min="11726" max="11726" width="50.28515625" style="3072" customWidth="1"/>
    <col min="11727" max="11727" width="12.7109375" style="3072" customWidth="1"/>
    <col min="11728" max="11728" width="11.7109375" style="3072" bestFit="1" customWidth="1"/>
    <col min="11729" max="11729" width="9.140625" style="3072"/>
    <col min="11730" max="11730" width="11.42578125" style="3072" customWidth="1"/>
    <col min="11731" max="11731" width="11.7109375" style="3072" bestFit="1" customWidth="1"/>
    <col min="11732" max="11733" width="10" style="3072" bestFit="1" customWidth="1"/>
    <col min="11734" max="11734" width="4.5703125" style="3072" customWidth="1"/>
    <col min="11735" max="11735" width="9.140625" style="3072"/>
    <col min="11736" max="11736" width="4" style="3072" bestFit="1" customWidth="1"/>
    <col min="11737" max="11737" width="15.28515625" style="3072" customWidth="1"/>
    <col min="11738" max="11738" width="9.140625" style="3072"/>
    <col min="11739" max="11739" width="11.7109375" style="3072" customWidth="1"/>
    <col min="11740" max="11976" width="9.140625" style="3072"/>
    <col min="11977" max="11977" width="8.140625" style="3072" customWidth="1"/>
    <col min="11978" max="11978" width="3.7109375" style="3072" customWidth="1"/>
    <col min="11979" max="11981" width="5.42578125" style="3072" customWidth="1"/>
    <col min="11982" max="11982" width="50.28515625" style="3072" customWidth="1"/>
    <col min="11983" max="11983" width="12.7109375" style="3072" customWidth="1"/>
    <col min="11984" max="11984" width="11.7109375" style="3072" bestFit="1" customWidth="1"/>
    <col min="11985" max="11985" width="9.140625" style="3072"/>
    <col min="11986" max="11986" width="11.42578125" style="3072" customWidth="1"/>
    <col min="11987" max="11987" width="11.7109375" style="3072" bestFit="1" customWidth="1"/>
    <col min="11988" max="11989" width="10" style="3072" bestFit="1" customWidth="1"/>
    <col min="11990" max="11990" width="4.5703125" style="3072" customWidth="1"/>
    <col min="11991" max="11991" width="9.140625" style="3072"/>
    <col min="11992" max="11992" width="4" style="3072" bestFit="1" customWidth="1"/>
    <col min="11993" max="11993" width="15.28515625" style="3072" customWidth="1"/>
    <col min="11994" max="11994" width="9.140625" style="3072"/>
    <col min="11995" max="11995" width="11.7109375" style="3072" customWidth="1"/>
    <col min="11996" max="12232" width="9.140625" style="3072"/>
    <col min="12233" max="12233" width="8.140625" style="3072" customWidth="1"/>
    <col min="12234" max="12234" width="3.7109375" style="3072" customWidth="1"/>
    <col min="12235" max="12237" width="5.42578125" style="3072" customWidth="1"/>
    <col min="12238" max="12238" width="50.28515625" style="3072" customWidth="1"/>
    <col min="12239" max="12239" width="12.7109375" style="3072" customWidth="1"/>
    <col min="12240" max="12240" width="11.7109375" style="3072" bestFit="1" customWidth="1"/>
    <col min="12241" max="12241" width="9.140625" style="3072"/>
    <col min="12242" max="12242" width="11.42578125" style="3072" customWidth="1"/>
    <col min="12243" max="12243" width="11.7109375" style="3072" bestFit="1" customWidth="1"/>
    <col min="12244" max="12245" width="10" style="3072" bestFit="1" customWidth="1"/>
    <col min="12246" max="12246" width="4.5703125" style="3072" customWidth="1"/>
    <col min="12247" max="12247" width="9.140625" style="3072"/>
    <col min="12248" max="12248" width="4" style="3072" bestFit="1" customWidth="1"/>
    <col min="12249" max="12249" width="15.28515625" style="3072" customWidth="1"/>
    <col min="12250" max="12250" width="9.140625" style="3072"/>
    <col min="12251" max="12251" width="11.7109375" style="3072" customWidth="1"/>
    <col min="12252" max="12488" width="9.140625" style="3072"/>
    <col min="12489" max="12489" width="8.140625" style="3072" customWidth="1"/>
    <col min="12490" max="12490" width="3.7109375" style="3072" customWidth="1"/>
    <col min="12491" max="12493" width="5.42578125" style="3072" customWidth="1"/>
    <col min="12494" max="12494" width="50.28515625" style="3072" customWidth="1"/>
    <col min="12495" max="12495" width="12.7109375" style="3072" customWidth="1"/>
    <col min="12496" max="12496" width="11.7109375" style="3072" bestFit="1" customWidth="1"/>
    <col min="12497" max="12497" width="9.140625" style="3072"/>
    <col min="12498" max="12498" width="11.42578125" style="3072" customWidth="1"/>
    <col min="12499" max="12499" width="11.7109375" style="3072" bestFit="1" customWidth="1"/>
    <col min="12500" max="12501" width="10" style="3072" bestFit="1" customWidth="1"/>
    <col min="12502" max="12502" width="4.5703125" style="3072" customWidth="1"/>
    <col min="12503" max="12503" width="9.140625" style="3072"/>
    <col min="12504" max="12504" width="4" style="3072" bestFit="1" customWidth="1"/>
    <col min="12505" max="12505" width="15.28515625" style="3072" customWidth="1"/>
    <col min="12506" max="12506" width="9.140625" style="3072"/>
    <col min="12507" max="12507" width="11.7109375" style="3072" customWidth="1"/>
    <col min="12508" max="12744" width="9.140625" style="3072"/>
    <col min="12745" max="12745" width="8.140625" style="3072" customWidth="1"/>
    <col min="12746" max="12746" width="3.7109375" style="3072" customWidth="1"/>
    <col min="12747" max="12749" width="5.42578125" style="3072" customWidth="1"/>
    <col min="12750" max="12750" width="50.28515625" style="3072" customWidth="1"/>
    <col min="12751" max="12751" width="12.7109375" style="3072" customWidth="1"/>
    <col min="12752" max="12752" width="11.7109375" style="3072" bestFit="1" customWidth="1"/>
    <col min="12753" max="12753" width="9.140625" style="3072"/>
    <col min="12754" max="12754" width="11.42578125" style="3072" customWidth="1"/>
    <col min="12755" max="12755" width="11.7109375" style="3072" bestFit="1" customWidth="1"/>
    <col min="12756" max="12757" width="10" style="3072" bestFit="1" customWidth="1"/>
    <col min="12758" max="12758" width="4.5703125" style="3072" customWidth="1"/>
    <col min="12759" max="12759" width="9.140625" style="3072"/>
    <col min="12760" max="12760" width="4" style="3072" bestFit="1" customWidth="1"/>
    <col min="12761" max="12761" width="15.28515625" style="3072" customWidth="1"/>
    <col min="12762" max="12762" width="9.140625" style="3072"/>
    <col min="12763" max="12763" width="11.7109375" style="3072" customWidth="1"/>
    <col min="12764" max="13000" width="9.140625" style="3072"/>
    <col min="13001" max="13001" width="8.140625" style="3072" customWidth="1"/>
    <col min="13002" max="13002" width="3.7109375" style="3072" customWidth="1"/>
    <col min="13003" max="13005" width="5.42578125" style="3072" customWidth="1"/>
    <col min="13006" max="13006" width="50.28515625" style="3072" customWidth="1"/>
    <col min="13007" max="13007" width="12.7109375" style="3072" customWidth="1"/>
    <col min="13008" max="13008" width="11.7109375" style="3072" bestFit="1" customWidth="1"/>
    <col min="13009" max="13009" width="9.140625" style="3072"/>
    <col min="13010" max="13010" width="11.42578125" style="3072" customWidth="1"/>
    <col min="13011" max="13011" width="11.7109375" style="3072" bestFit="1" customWidth="1"/>
    <col min="13012" max="13013" width="10" style="3072" bestFit="1" customWidth="1"/>
    <col min="13014" max="13014" width="4.5703125" style="3072" customWidth="1"/>
    <col min="13015" max="13015" width="9.140625" style="3072"/>
    <col min="13016" max="13016" width="4" style="3072" bestFit="1" customWidth="1"/>
    <col min="13017" max="13017" width="15.28515625" style="3072" customWidth="1"/>
    <col min="13018" max="13018" width="9.140625" style="3072"/>
    <col min="13019" max="13019" width="11.7109375" style="3072" customWidth="1"/>
    <col min="13020" max="13256" width="9.140625" style="3072"/>
    <col min="13257" max="13257" width="8.140625" style="3072" customWidth="1"/>
    <col min="13258" max="13258" width="3.7109375" style="3072" customWidth="1"/>
    <col min="13259" max="13261" width="5.42578125" style="3072" customWidth="1"/>
    <col min="13262" max="13262" width="50.28515625" style="3072" customWidth="1"/>
    <col min="13263" max="13263" width="12.7109375" style="3072" customWidth="1"/>
    <col min="13264" max="13264" width="11.7109375" style="3072" bestFit="1" customWidth="1"/>
    <col min="13265" max="13265" width="9.140625" style="3072"/>
    <col min="13266" max="13266" width="11.42578125" style="3072" customWidth="1"/>
    <col min="13267" max="13267" width="11.7109375" style="3072" bestFit="1" customWidth="1"/>
    <col min="13268" max="13269" width="10" style="3072" bestFit="1" customWidth="1"/>
    <col min="13270" max="13270" width="4.5703125" style="3072" customWidth="1"/>
    <col min="13271" max="13271" width="9.140625" style="3072"/>
    <col min="13272" max="13272" width="4" style="3072" bestFit="1" customWidth="1"/>
    <col min="13273" max="13273" width="15.28515625" style="3072" customWidth="1"/>
    <col min="13274" max="13274" width="9.140625" style="3072"/>
    <col min="13275" max="13275" width="11.7109375" style="3072" customWidth="1"/>
    <col min="13276" max="13512" width="9.140625" style="3072"/>
    <col min="13513" max="13513" width="8.140625" style="3072" customWidth="1"/>
    <col min="13514" max="13514" width="3.7109375" style="3072" customWidth="1"/>
    <col min="13515" max="13517" width="5.42578125" style="3072" customWidth="1"/>
    <col min="13518" max="13518" width="50.28515625" style="3072" customWidth="1"/>
    <col min="13519" max="13519" width="12.7109375" style="3072" customWidth="1"/>
    <col min="13520" max="13520" width="11.7109375" style="3072" bestFit="1" customWidth="1"/>
    <col min="13521" max="13521" width="9.140625" style="3072"/>
    <col min="13522" max="13522" width="11.42578125" style="3072" customWidth="1"/>
    <col min="13523" max="13523" width="11.7109375" style="3072" bestFit="1" customWidth="1"/>
    <col min="13524" max="13525" width="10" style="3072" bestFit="1" customWidth="1"/>
    <col min="13526" max="13526" width="4.5703125" style="3072" customWidth="1"/>
    <col min="13527" max="13527" width="9.140625" style="3072"/>
    <col min="13528" max="13528" width="4" style="3072" bestFit="1" customWidth="1"/>
    <col min="13529" max="13529" width="15.28515625" style="3072" customWidth="1"/>
    <col min="13530" max="13530" width="9.140625" style="3072"/>
    <col min="13531" max="13531" width="11.7109375" style="3072" customWidth="1"/>
    <col min="13532" max="13768" width="9.140625" style="3072"/>
    <col min="13769" max="13769" width="8.140625" style="3072" customWidth="1"/>
    <col min="13770" max="13770" width="3.7109375" style="3072" customWidth="1"/>
    <col min="13771" max="13773" width="5.42578125" style="3072" customWidth="1"/>
    <col min="13774" max="13774" width="50.28515625" style="3072" customWidth="1"/>
    <col min="13775" max="13775" width="12.7109375" style="3072" customWidth="1"/>
    <col min="13776" max="13776" width="11.7109375" style="3072" bestFit="1" customWidth="1"/>
    <col min="13777" max="13777" width="9.140625" style="3072"/>
    <col min="13778" max="13778" width="11.42578125" style="3072" customWidth="1"/>
    <col min="13779" max="13779" width="11.7109375" style="3072" bestFit="1" customWidth="1"/>
    <col min="13780" max="13781" width="10" style="3072" bestFit="1" customWidth="1"/>
    <col min="13782" max="13782" width="4.5703125" style="3072" customWidth="1"/>
    <col min="13783" max="13783" width="9.140625" style="3072"/>
    <col min="13784" max="13784" width="4" style="3072" bestFit="1" customWidth="1"/>
    <col min="13785" max="13785" width="15.28515625" style="3072" customWidth="1"/>
    <col min="13786" max="13786" width="9.140625" style="3072"/>
    <col min="13787" max="13787" width="11.7109375" style="3072" customWidth="1"/>
    <col min="13788" max="14024" width="9.140625" style="3072"/>
    <col min="14025" max="14025" width="8.140625" style="3072" customWidth="1"/>
    <col min="14026" max="14026" width="3.7109375" style="3072" customWidth="1"/>
    <col min="14027" max="14029" width="5.42578125" style="3072" customWidth="1"/>
    <col min="14030" max="14030" width="50.28515625" style="3072" customWidth="1"/>
    <col min="14031" max="14031" width="12.7109375" style="3072" customWidth="1"/>
    <col min="14032" max="14032" width="11.7109375" style="3072" bestFit="1" customWidth="1"/>
    <col min="14033" max="14033" width="9.140625" style="3072"/>
    <col min="14034" max="14034" width="11.42578125" style="3072" customWidth="1"/>
    <col min="14035" max="14035" width="11.7109375" style="3072" bestFit="1" customWidth="1"/>
    <col min="14036" max="14037" width="10" style="3072" bestFit="1" customWidth="1"/>
    <col min="14038" max="14038" width="4.5703125" style="3072" customWidth="1"/>
    <col min="14039" max="14039" width="9.140625" style="3072"/>
    <col min="14040" max="14040" width="4" style="3072" bestFit="1" customWidth="1"/>
    <col min="14041" max="14041" width="15.28515625" style="3072" customWidth="1"/>
    <col min="14042" max="14042" width="9.140625" style="3072"/>
    <col min="14043" max="14043" width="11.7109375" style="3072" customWidth="1"/>
    <col min="14044" max="14280" width="9.140625" style="3072"/>
    <col min="14281" max="14281" width="8.140625" style="3072" customWidth="1"/>
    <col min="14282" max="14282" width="3.7109375" style="3072" customWidth="1"/>
    <col min="14283" max="14285" width="5.42578125" style="3072" customWidth="1"/>
    <col min="14286" max="14286" width="50.28515625" style="3072" customWidth="1"/>
    <col min="14287" max="14287" width="12.7109375" style="3072" customWidth="1"/>
    <col min="14288" max="14288" width="11.7109375" style="3072" bestFit="1" customWidth="1"/>
    <col min="14289" max="14289" width="9.140625" style="3072"/>
    <col min="14290" max="14290" width="11.42578125" style="3072" customWidth="1"/>
    <col min="14291" max="14291" width="11.7109375" style="3072" bestFit="1" customWidth="1"/>
    <col min="14292" max="14293" width="10" style="3072" bestFit="1" customWidth="1"/>
    <col min="14294" max="14294" width="4.5703125" style="3072" customWidth="1"/>
    <col min="14295" max="14295" width="9.140625" style="3072"/>
    <col min="14296" max="14296" width="4" style="3072" bestFit="1" customWidth="1"/>
    <col min="14297" max="14297" width="15.28515625" style="3072" customWidth="1"/>
    <col min="14298" max="14298" width="9.140625" style="3072"/>
    <col min="14299" max="14299" width="11.7109375" style="3072" customWidth="1"/>
    <col min="14300" max="14536" width="9.140625" style="3072"/>
    <col min="14537" max="14537" width="8.140625" style="3072" customWidth="1"/>
    <col min="14538" max="14538" width="3.7109375" style="3072" customWidth="1"/>
    <col min="14539" max="14541" width="5.42578125" style="3072" customWidth="1"/>
    <col min="14542" max="14542" width="50.28515625" style="3072" customWidth="1"/>
    <col min="14543" max="14543" width="12.7109375" style="3072" customWidth="1"/>
    <col min="14544" max="14544" width="11.7109375" style="3072" bestFit="1" customWidth="1"/>
    <col min="14545" max="14545" width="9.140625" style="3072"/>
    <col min="14546" max="14546" width="11.42578125" style="3072" customWidth="1"/>
    <col min="14547" max="14547" width="11.7109375" style="3072" bestFit="1" customWidth="1"/>
    <col min="14548" max="14549" width="10" style="3072" bestFit="1" customWidth="1"/>
    <col min="14550" max="14550" width="4.5703125" style="3072" customWidth="1"/>
    <col min="14551" max="14551" width="9.140625" style="3072"/>
    <col min="14552" max="14552" width="4" style="3072" bestFit="1" customWidth="1"/>
    <col min="14553" max="14553" width="15.28515625" style="3072" customWidth="1"/>
    <col min="14554" max="14554" width="9.140625" style="3072"/>
    <col min="14555" max="14555" width="11.7109375" style="3072" customWidth="1"/>
    <col min="14556" max="14792" width="9.140625" style="3072"/>
    <col min="14793" max="14793" width="8.140625" style="3072" customWidth="1"/>
    <col min="14794" max="14794" width="3.7109375" style="3072" customWidth="1"/>
    <col min="14795" max="14797" width="5.42578125" style="3072" customWidth="1"/>
    <col min="14798" max="14798" width="50.28515625" style="3072" customWidth="1"/>
    <col min="14799" max="14799" width="12.7109375" style="3072" customWidth="1"/>
    <col min="14800" max="14800" width="11.7109375" style="3072" bestFit="1" customWidth="1"/>
    <col min="14801" max="14801" width="9.140625" style="3072"/>
    <col min="14802" max="14802" width="11.42578125" style="3072" customWidth="1"/>
    <col min="14803" max="14803" width="11.7109375" style="3072" bestFit="1" customWidth="1"/>
    <col min="14804" max="14805" width="10" style="3072" bestFit="1" customWidth="1"/>
    <col min="14806" max="14806" width="4.5703125" style="3072" customWidth="1"/>
    <col min="14807" max="14807" width="9.140625" style="3072"/>
    <col min="14808" max="14808" width="4" style="3072" bestFit="1" customWidth="1"/>
    <col min="14809" max="14809" width="15.28515625" style="3072" customWidth="1"/>
    <col min="14810" max="14810" width="9.140625" style="3072"/>
    <col min="14811" max="14811" width="11.7109375" style="3072" customWidth="1"/>
    <col min="14812" max="15048" width="9.140625" style="3072"/>
    <col min="15049" max="15049" width="8.140625" style="3072" customWidth="1"/>
    <col min="15050" max="15050" width="3.7109375" style="3072" customWidth="1"/>
    <col min="15051" max="15053" width="5.42578125" style="3072" customWidth="1"/>
    <col min="15054" max="15054" width="50.28515625" style="3072" customWidth="1"/>
    <col min="15055" max="15055" width="12.7109375" style="3072" customWidth="1"/>
    <col min="15056" max="15056" width="11.7109375" style="3072" bestFit="1" customWidth="1"/>
    <col min="15057" max="15057" width="9.140625" style="3072"/>
    <col min="15058" max="15058" width="11.42578125" style="3072" customWidth="1"/>
    <col min="15059" max="15059" width="11.7109375" style="3072" bestFit="1" customWidth="1"/>
    <col min="15060" max="15061" width="10" style="3072" bestFit="1" customWidth="1"/>
    <col min="15062" max="15062" width="4.5703125" style="3072" customWidth="1"/>
    <col min="15063" max="15063" width="9.140625" style="3072"/>
    <col min="15064" max="15064" width="4" style="3072" bestFit="1" customWidth="1"/>
    <col min="15065" max="15065" width="15.28515625" style="3072" customWidth="1"/>
    <col min="15066" max="15066" width="9.140625" style="3072"/>
    <col min="15067" max="15067" width="11.7109375" style="3072" customWidth="1"/>
    <col min="15068" max="15304" width="9.140625" style="3072"/>
    <col min="15305" max="15305" width="8.140625" style="3072" customWidth="1"/>
    <col min="15306" max="15306" width="3.7109375" style="3072" customWidth="1"/>
    <col min="15307" max="15309" width="5.42578125" style="3072" customWidth="1"/>
    <col min="15310" max="15310" width="50.28515625" style="3072" customWidth="1"/>
    <col min="15311" max="15311" width="12.7109375" style="3072" customWidth="1"/>
    <col min="15312" max="15312" width="11.7109375" style="3072" bestFit="1" customWidth="1"/>
    <col min="15313" max="15313" width="9.140625" style="3072"/>
    <col min="15314" max="15314" width="11.42578125" style="3072" customWidth="1"/>
    <col min="15315" max="15315" width="11.7109375" style="3072" bestFit="1" customWidth="1"/>
    <col min="15316" max="15317" width="10" style="3072" bestFit="1" customWidth="1"/>
    <col min="15318" max="15318" width="4.5703125" style="3072" customWidth="1"/>
    <col min="15319" max="15319" width="9.140625" style="3072"/>
    <col min="15320" max="15320" width="4" style="3072" bestFit="1" customWidth="1"/>
    <col min="15321" max="15321" width="15.28515625" style="3072" customWidth="1"/>
    <col min="15322" max="15322" width="9.140625" style="3072"/>
    <col min="15323" max="15323" width="11.7109375" style="3072" customWidth="1"/>
    <col min="15324" max="15560" width="9.140625" style="3072"/>
    <col min="15561" max="15561" width="8.140625" style="3072" customWidth="1"/>
    <col min="15562" max="15562" width="3.7109375" style="3072" customWidth="1"/>
    <col min="15563" max="15565" width="5.42578125" style="3072" customWidth="1"/>
    <col min="15566" max="15566" width="50.28515625" style="3072" customWidth="1"/>
    <col min="15567" max="15567" width="12.7109375" style="3072" customWidth="1"/>
    <col min="15568" max="15568" width="11.7109375" style="3072" bestFit="1" customWidth="1"/>
    <col min="15569" max="15569" width="9.140625" style="3072"/>
    <col min="15570" max="15570" width="11.42578125" style="3072" customWidth="1"/>
    <col min="15571" max="15571" width="11.7109375" style="3072" bestFit="1" customWidth="1"/>
    <col min="15572" max="15573" width="10" style="3072" bestFit="1" customWidth="1"/>
    <col min="15574" max="15574" width="4.5703125" style="3072" customWidth="1"/>
    <col min="15575" max="15575" width="9.140625" style="3072"/>
    <col min="15576" max="15576" width="4" style="3072" bestFit="1" customWidth="1"/>
    <col min="15577" max="15577" width="15.28515625" style="3072" customWidth="1"/>
    <col min="15578" max="15578" width="9.140625" style="3072"/>
    <col min="15579" max="15579" width="11.7109375" style="3072" customWidth="1"/>
    <col min="15580" max="15816" width="9.140625" style="3072"/>
    <col min="15817" max="15817" width="8.140625" style="3072" customWidth="1"/>
    <col min="15818" max="15818" width="3.7109375" style="3072" customWidth="1"/>
    <col min="15819" max="15821" width="5.42578125" style="3072" customWidth="1"/>
    <col min="15822" max="15822" width="50.28515625" style="3072" customWidth="1"/>
    <col min="15823" max="15823" width="12.7109375" style="3072" customWidth="1"/>
    <col min="15824" max="15824" width="11.7109375" style="3072" bestFit="1" customWidth="1"/>
    <col min="15825" max="15825" width="9.140625" style="3072"/>
    <col min="15826" max="15826" width="11.42578125" style="3072" customWidth="1"/>
    <col min="15827" max="15827" width="11.7109375" style="3072" bestFit="1" customWidth="1"/>
    <col min="15828" max="15829" width="10" style="3072" bestFit="1" customWidth="1"/>
    <col min="15830" max="15830" width="4.5703125" style="3072" customWidth="1"/>
    <col min="15831" max="15831" width="9.140625" style="3072"/>
    <col min="15832" max="15832" width="4" style="3072" bestFit="1" customWidth="1"/>
    <col min="15833" max="15833" width="15.28515625" style="3072" customWidth="1"/>
    <col min="15834" max="15834" width="9.140625" style="3072"/>
    <col min="15835" max="15835" width="11.7109375" style="3072" customWidth="1"/>
    <col min="15836" max="16072" width="9.140625" style="3072"/>
    <col min="16073" max="16073" width="8.140625" style="3072" customWidth="1"/>
    <col min="16074" max="16074" width="3.7109375" style="3072" customWidth="1"/>
    <col min="16075" max="16077" width="5.42578125" style="3072" customWidth="1"/>
    <col min="16078" max="16078" width="50.28515625" style="3072" customWidth="1"/>
    <col min="16079" max="16079" width="12.7109375" style="3072" customWidth="1"/>
    <col min="16080" max="16080" width="11.7109375" style="3072" bestFit="1" customWidth="1"/>
    <col min="16081" max="16081" width="9.140625" style="3072"/>
    <col min="16082" max="16082" width="11.42578125" style="3072" customWidth="1"/>
    <col min="16083" max="16083" width="11.7109375" style="3072" bestFit="1" customWidth="1"/>
    <col min="16084" max="16085" width="10" style="3072" bestFit="1" customWidth="1"/>
    <col min="16086" max="16086" width="4.5703125" style="3072" customWidth="1"/>
    <col min="16087" max="16087" width="9.140625" style="3072"/>
    <col min="16088" max="16088" width="4" style="3072" bestFit="1" customWidth="1"/>
    <col min="16089" max="16089" width="15.28515625" style="3072" customWidth="1"/>
    <col min="16090" max="16090" width="9.140625" style="3072"/>
    <col min="16091" max="16091" width="11.7109375" style="3072" customWidth="1"/>
    <col min="16092" max="16384" width="9.140625" style="3072"/>
  </cols>
  <sheetData>
    <row r="1" spans="1:9" s="3086" customFormat="1" ht="18" x14ac:dyDescent="0.25">
      <c r="A1" s="3426" t="s">
        <v>1797</v>
      </c>
      <c r="B1" s="3426"/>
      <c r="C1" s="3426"/>
      <c r="D1" s="3426"/>
      <c r="E1" s="3426"/>
      <c r="F1" s="3426"/>
      <c r="G1" s="3426"/>
    </row>
    <row r="2" spans="1:9" s="3086" customFormat="1" x14ac:dyDescent="0.25"/>
    <row r="3" spans="1:9" s="3086" customFormat="1" ht="15.75" x14ac:dyDescent="0.25">
      <c r="A3" s="3389" t="s">
        <v>2474</v>
      </c>
      <c r="B3" s="3390"/>
      <c r="C3" s="3390"/>
      <c r="D3" s="3390"/>
      <c r="E3" s="3390"/>
      <c r="F3" s="3390"/>
      <c r="G3" s="3391"/>
    </row>
    <row r="4" spans="1:9" s="3086" customFormat="1" ht="13.5" thickBot="1" x14ac:dyDescent="0.3">
      <c r="G4" s="3130" t="s">
        <v>68</v>
      </c>
    </row>
    <row r="5" spans="1:9" s="3086" customFormat="1" ht="15.75" customHeight="1" thickBot="1" x14ac:dyDescent="0.3">
      <c r="A5" s="1065" t="s">
        <v>1801</v>
      </c>
      <c r="B5" s="3427" t="s">
        <v>2442</v>
      </c>
      <c r="C5" s="3428"/>
      <c r="D5" s="3428"/>
      <c r="E5" s="3429"/>
      <c r="F5" s="3160" t="s">
        <v>672</v>
      </c>
      <c r="G5" s="3090" t="s">
        <v>1800</v>
      </c>
      <c r="H5" s="3098"/>
      <c r="I5" s="3161"/>
    </row>
    <row r="6" spans="1:9" s="3086" customFormat="1" ht="13.5" customHeight="1" thickBot="1" x14ac:dyDescent="0.25">
      <c r="A6" s="3162">
        <f>SUM(A7:A11)</f>
        <v>2970000</v>
      </c>
      <c r="B6" s="3163" t="s">
        <v>2</v>
      </c>
      <c r="C6" s="3164" t="s">
        <v>4</v>
      </c>
      <c r="D6" s="3165" t="s">
        <v>674</v>
      </c>
      <c r="E6" s="3166" t="s">
        <v>675</v>
      </c>
      <c r="F6" s="3167" t="s">
        <v>2443</v>
      </c>
      <c r="G6" s="3168">
        <f>SUM(G7:G11)</f>
        <v>3330000</v>
      </c>
      <c r="H6" s="3169"/>
      <c r="I6" s="3170"/>
    </row>
    <row r="7" spans="1:9" s="3086" customFormat="1" ht="12.75" customHeight="1" x14ac:dyDescent="0.2">
      <c r="A7" s="3171">
        <v>545000</v>
      </c>
      <c r="B7" s="3172" t="s">
        <v>170</v>
      </c>
      <c r="C7" s="3430" t="s">
        <v>2444</v>
      </c>
      <c r="D7" s="3173" t="s">
        <v>6</v>
      </c>
      <c r="E7" s="3174">
        <v>1111</v>
      </c>
      <c r="F7" s="3175" t="s">
        <v>2445</v>
      </c>
      <c r="G7" s="3176">
        <v>675000</v>
      </c>
      <c r="H7" s="3357"/>
      <c r="I7" s="3177"/>
    </row>
    <row r="8" spans="1:9" s="3086" customFormat="1" x14ac:dyDescent="0.2">
      <c r="A8" s="3179">
        <v>7000</v>
      </c>
      <c r="B8" s="3180" t="s">
        <v>170</v>
      </c>
      <c r="C8" s="3431"/>
      <c r="D8" s="3181" t="s">
        <v>6</v>
      </c>
      <c r="E8" s="3182">
        <v>1112</v>
      </c>
      <c r="F8" s="3183" t="s">
        <v>2446</v>
      </c>
      <c r="G8" s="3176">
        <v>14000</v>
      </c>
      <c r="H8" s="3357"/>
      <c r="I8" s="3177"/>
    </row>
    <row r="9" spans="1:9" s="3086" customFormat="1" x14ac:dyDescent="0.2">
      <c r="A9" s="3179">
        <v>80000</v>
      </c>
      <c r="B9" s="3180" t="s">
        <v>170</v>
      </c>
      <c r="C9" s="3431"/>
      <c r="D9" s="3181" t="s">
        <v>6</v>
      </c>
      <c r="E9" s="3182">
        <v>1113</v>
      </c>
      <c r="F9" s="3183" t="s">
        <v>2447</v>
      </c>
      <c r="G9" s="3176">
        <v>86000</v>
      </c>
      <c r="H9" s="3357"/>
      <c r="I9" s="3177"/>
    </row>
    <row r="10" spans="1:9" s="3086" customFormat="1" x14ac:dyDescent="0.2">
      <c r="A10" s="3179">
        <v>553000</v>
      </c>
      <c r="B10" s="3180" t="s">
        <v>170</v>
      </c>
      <c r="C10" s="3431"/>
      <c r="D10" s="3181" t="s">
        <v>6</v>
      </c>
      <c r="E10" s="3182">
        <v>1121</v>
      </c>
      <c r="F10" s="3183" t="s">
        <v>2448</v>
      </c>
      <c r="G10" s="3176">
        <v>625000</v>
      </c>
      <c r="H10" s="3357"/>
      <c r="I10" s="3177"/>
    </row>
    <row r="11" spans="1:9" s="3086" customFormat="1" ht="13.5" thickBot="1" x14ac:dyDescent="0.3">
      <c r="A11" s="3185">
        <v>1785000</v>
      </c>
      <c r="B11" s="3186" t="s">
        <v>170</v>
      </c>
      <c r="C11" s="3432"/>
      <c r="D11" s="3181" t="s">
        <v>6</v>
      </c>
      <c r="E11" s="3182">
        <v>1211</v>
      </c>
      <c r="F11" s="3187" t="s">
        <v>2449</v>
      </c>
      <c r="G11" s="3188">
        <v>1930000</v>
      </c>
      <c r="H11" s="3357"/>
      <c r="I11" s="3178"/>
    </row>
    <row r="12" spans="1:9" s="3086" customFormat="1" ht="13.5" thickBot="1" x14ac:dyDescent="0.3">
      <c r="A12" s="3189">
        <f>SUM(A13:A19)</f>
        <v>600</v>
      </c>
      <c r="B12" s="3190" t="s">
        <v>2</v>
      </c>
      <c r="C12" s="3191" t="s">
        <v>4</v>
      </c>
      <c r="D12" s="3165" t="s">
        <v>674</v>
      </c>
      <c r="E12" s="3166" t="s">
        <v>675</v>
      </c>
      <c r="F12" s="3192" t="s">
        <v>2450</v>
      </c>
      <c r="G12" s="3193">
        <f>SUM(G13:G19)</f>
        <v>600</v>
      </c>
      <c r="H12" s="3358"/>
      <c r="I12" s="3194"/>
    </row>
    <row r="13" spans="1:9" s="3086" customFormat="1" x14ac:dyDescent="0.2">
      <c r="A13" s="3195">
        <v>164</v>
      </c>
      <c r="B13" s="3196" t="s">
        <v>170</v>
      </c>
      <c r="C13" s="3197" t="s">
        <v>14</v>
      </c>
      <c r="D13" s="3198" t="s">
        <v>6</v>
      </c>
      <c r="E13" s="3199">
        <v>1361</v>
      </c>
      <c r="F13" s="3200" t="s">
        <v>2451</v>
      </c>
      <c r="G13" s="3201">
        <v>164</v>
      </c>
      <c r="H13" s="3202"/>
      <c r="I13" s="3184"/>
    </row>
    <row r="14" spans="1:9" s="3086" customFormat="1" ht="12.75" customHeight="1" x14ac:dyDescent="0.2">
      <c r="A14" s="3203">
        <v>120</v>
      </c>
      <c r="B14" s="3204" t="s">
        <v>170</v>
      </c>
      <c r="C14" s="3205" t="s">
        <v>18</v>
      </c>
      <c r="D14" s="3206" t="s">
        <v>6</v>
      </c>
      <c r="E14" s="3207">
        <v>1361</v>
      </c>
      <c r="F14" s="3175" t="s">
        <v>2452</v>
      </c>
      <c r="G14" s="3176">
        <v>120</v>
      </c>
      <c r="H14" s="3202"/>
      <c r="I14" s="3184"/>
    </row>
    <row r="15" spans="1:9" s="3086" customFormat="1" x14ac:dyDescent="0.2">
      <c r="A15" s="3208">
        <v>110</v>
      </c>
      <c r="B15" s="3204" t="s">
        <v>170</v>
      </c>
      <c r="C15" s="3205" t="s">
        <v>21</v>
      </c>
      <c r="D15" s="3206" t="s">
        <v>6</v>
      </c>
      <c r="E15" s="3207">
        <v>1361</v>
      </c>
      <c r="F15" s="3183" t="s">
        <v>2453</v>
      </c>
      <c r="G15" s="3176">
        <v>110</v>
      </c>
      <c r="H15" s="3202"/>
      <c r="I15" s="3184"/>
    </row>
    <row r="16" spans="1:9" s="3086" customFormat="1" x14ac:dyDescent="0.2">
      <c r="A16" s="3208">
        <v>80</v>
      </c>
      <c r="B16" s="3209" t="s">
        <v>170</v>
      </c>
      <c r="C16" s="3210" t="s">
        <v>23</v>
      </c>
      <c r="D16" s="3211" t="s">
        <v>6</v>
      </c>
      <c r="E16" s="3212">
        <v>1361</v>
      </c>
      <c r="F16" s="3183" t="s">
        <v>2454</v>
      </c>
      <c r="G16" s="3213">
        <v>80</v>
      </c>
      <c r="H16" s="3202"/>
      <c r="I16" s="3184"/>
    </row>
    <row r="17" spans="1:9" s="3086" customFormat="1" x14ac:dyDescent="0.2">
      <c r="A17" s="3208">
        <v>6</v>
      </c>
      <c r="B17" s="3204" t="s">
        <v>170</v>
      </c>
      <c r="C17" s="3205" t="s">
        <v>35</v>
      </c>
      <c r="D17" s="3206" t="s">
        <v>6</v>
      </c>
      <c r="E17" s="3207">
        <v>1361</v>
      </c>
      <c r="F17" s="3183" t="s">
        <v>2455</v>
      </c>
      <c r="G17" s="3176">
        <v>6</v>
      </c>
      <c r="H17" s="3202"/>
      <c r="I17" s="3184"/>
    </row>
    <row r="18" spans="1:9" s="3086" customFormat="1" x14ac:dyDescent="0.2">
      <c r="A18" s="3208">
        <v>80</v>
      </c>
      <c r="B18" s="3204" t="s">
        <v>170</v>
      </c>
      <c r="C18" s="3205" t="s">
        <v>39</v>
      </c>
      <c r="D18" s="3206" t="s">
        <v>6</v>
      </c>
      <c r="E18" s="3207">
        <v>1361</v>
      </c>
      <c r="F18" s="3183" t="s">
        <v>2456</v>
      </c>
      <c r="G18" s="3176">
        <v>80</v>
      </c>
      <c r="H18" s="3202"/>
      <c r="I18" s="3184"/>
    </row>
    <row r="19" spans="1:9" s="3086" customFormat="1" ht="13.5" thickBot="1" x14ac:dyDescent="0.25">
      <c r="A19" s="3214">
        <v>40</v>
      </c>
      <c r="B19" s="3215" t="s">
        <v>170</v>
      </c>
      <c r="C19" s="3216" t="s">
        <v>2373</v>
      </c>
      <c r="D19" s="3217" t="s">
        <v>6</v>
      </c>
      <c r="E19" s="3218">
        <v>1361</v>
      </c>
      <c r="F19" s="3187" t="s">
        <v>2457</v>
      </c>
      <c r="G19" s="3188">
        <v>40</v>
      </c>
      <c r="H19" s="3202"/>
      <c r="I19" s="3184"/>
    </row>
    <row r="20" spans="1:9" s="3086" customFormat="1" ht="13.5" thickBot="1" x14ac:dyDescent="0.3">
      <c r="A20" s="3189">
        <f>SUM(A21:A22)</f>
        <v>18300</v>
      </c>
      <c r="B20" s="3190" t="s">
        <v>2</v>
      </c>
      <c r="C20" s="3191" t="s">
        <v>4</v>
      </c>
      <c r="D20" s="3165" t="s">
        <v>674</v>
      </c>
      <c r="E20" s="3166" t="s">
        <v>675</v>
      </c>
      <c r="F20" s="3192" t="s">
        <v>2458</v>
      </c>
      <c r="G20" s="3193">
        <f>SUM(G21:G22)</f>
        <v>18320</v>
      </c>
      <c r="H20" s="3169"/>
      <c r="I20" s="3194"/>
    </row>
    <row r="21" spans="1:9" s="3086" customFormat="1" x14ac:dyDescent="0.2">
      <c r="A21" s="3195">
        <v>300</v>
      </c>
      <c r="B21" s="3219" t="s">
        <v>170</v>
      </c>
      <c r="C21" s="3197" t="s">
        <v>21</v>
      </c>
      <c r="D21" s="3197" t="s">
        <v>6</v>
      </c>
      <c r="E21" s="3198">
        <v>1332</v>
      </c>
      <c r="F21" s="3220" t="s">
        <v>2459</v>
      </c>
      <c r="G21" s="3201">
        <v>320</v>
      </c>
      <c r="H21" s="3202"/>
      <c r="I21" s="3184"/>
    </row>
    <row r="22" spans="1:9" s="3086" customFormat="1" ht="13.5" thickBot="1" x14ac:dyDescent="0.25">
      <c r="A22" s="3221">
        <v>18000</v>
      </c>
      <c r="B22" s="3222" t="s">
        <v>170</v>
      </c>
      <c r="C22" s="3216" t="s">
        <v>21</v>
      </c>
      <c r="D22" s="3216" t="s">
        <v>6</v>
      </c>
      <c r="E22" s="3217">
        <v>1357</v>
      </c>
      <c r="F22" s="3223" t="s">
        <v>2460</v>
      </c>
      <c r="G22" s="3188">
        <v>18000</v>
      </c>
      <c r="H22" s="3202"/>
      <c r="I22" s="3184"/>
    </row>
    <row r="23" spans="1:9" s="3086" customFormat="1" x14ac:dyDescent="0.2">
      <c r="A23" s="3224"/>
      <c r="B23" s="3225"/>
      <c r="C23" s="3225"/>
      <c r="D23" s="3225"/>
      <c r="E23" s="3225"/>
      <c r="F23" s="3226"/>
      <c r="G23" s="3227"/>
      <c r="H23" s="3202"/>
      <c r="I23" s="3184"/>
    </row>
    <row r="24" spans="1:9" s="1067" customFormat="1" ht="12.75" customHeight="1" thickBot="1" x14ac:dyDescent="0.25">
      <c r="B24" s="3228"/>
      <c r="C24" s="3229"/>
      <c r="D24" s="3229"/>
      <c r="E24" s="3229"/>
      <c r="F24" s="3229"/>
      <c r="G24" s="3230" t="s">
        <v>68</v>
      </c>
      <c r="H24" s="3202"/>
      <c r="I24" s="3184"/>
    </row>
    <row r="25" spans="1:9" s="1067" customFormat="1" ht="13.5" thickBot="1" x14ac:dyDescent="0.3">
      <c r="A25" s="1065" t="s">
        <v>1801</v>
      </c>
      <c r="B25" s="3423" t="s">
        <v>671</v>
      </c>
      <c r="C25" s="3424"/>
      <c r="D25" s="3424"/>
      <c r="E25" s="3425"/>
      <c r="F25" s="3335" t="s">
        <v>672</v>
      </c>
      <c r="G25" s="3090" t="s">
        <v>1800</v>
      </c>
      <c r="H25" s="3231"/>
      <c r="I25" s="3232"/>
    </row>
    <row r="26" spans="1:9" s="1067" customFormat="1" ht="15.75" customHeight="1" thickBot="1" x14ac:dyDescent="0.3">
      <c r="A26" s="3233">
        <f>SUM(A27:A90)</f>
        <v>21499.999999999996</v>
      </c>
      <c r="B26" s="1068" t="s">
        <v>2</v>
      </c>
      <c r="C26" s="1069" t="s">
        <v>673</v>
      </c>
      <c r="D26" s="1070" t="s">
        <v>674</v>
      </c>
      <c r="E26" s="1071" t="s">
        <v>675</v>
      </c>
      <c r="F26" s="3234" t="s">
        <v>676</v>
      </c>
      <c r="G26" s="3233">
        <f>SUM(G27:G90)</f>
        <v>24691</v>
      </c>
      <c r="H26" s="3356"/>
      <c r="I26" s="2562"/>
    </row>
    <row r="27" spans="1:9" s="1067" customFormat="1" x14ac:dyDescent="0.25">
      <c r="A27" s="2637">
        <v>882</v>
      </c>
      <c r="B27" s="1073" t="s">
        <v>170</v>
      </c>
      <c r="C27" s="1075">
        <v>1401</v>
      </c>
      <c r="D27" s="1075">
        <v>3121</v>
      </c>
      <c r="E27" s="1076">
        <v>2122</v>
      </c>
      <c r="F27" s="3236" t="s">
        <v>1492</v>
      </c>
      <c r="G27" s="3237">
        <v>950</v>
      </c>
      <c r="H27" s="3235"/>
      <c r="I27" s="2562"/>
    </row>
    <row r="28" spans="1:9" s="1067" customFormat="1" x14ac:dyDescent="0.25">
      <c r="A28" s="3238">
        <v>283</v>
      </c>
      <c r="B28" s="1077" t="s">
        <v>170</v>
      </c>
      <c r="C28" s="2494">
        <v>1402</v>
      </c>
      <c r="D28" s="1079">
        <v>3121</v>
      </c>
      <c r="E28" s="1080">
        <v>2122</v>
      </c>
      <c r="F28" s="3339" t="s">
        <v>1493</v>
      </c>
      <c r="G28" s="3239">
        <v>282.5</v>
      </c>
      <c r="H28" s="3240"/>
      <c r="I28" s="3231"/>
    </row>
    <row r="29" spans="1:9" s="1067" customFormat="1" x14ac:dyDescent="0.25">
      <c r="A29" s="3238">
        <v>107</v>
      </c>
      <c r="B29" s="1077" t="s">
        <v>170</v>
      </c>
      <c r="C29" s="2494">
        <v>1403</v>
      </c>
      <c r="D29" s="1079">
        <v>3121</v>
      </c>
      <c r="E29" s="1080">
        <v>2122</v>
      </c>
      <c r="F29" s="3339" t="s">
        <v>1494</v>
      </c>
      <c r="G29" s="3239">
        <v>106.3</v>
      </c>
      <c r="I29" s="3231"/>
    </row>
    <row r="30" spans="1:9" s="1067" customFormat="1" x14ac:dyDescent="0.25">
      <c r="A30" s="3238">
        <v>0</v>
      </c>
      <c r="B30" s="1077" t="s">
        <v>170</v>
      </c>
      <c r="C30" s="2494">
        <v>1404</v>
      </c>
      <c r="D30" s="1079">
        <v>3121</v>
      </c>
      <c r="E30" s="1080">
        <v>2122</v>
      </c>
      <c r="F30" s="3339" t="s">
        <v>1495</v>
      </c>
      <c r="G30" s="3239">
        <v>0</v>
      </c>
      <c r="I30" s="3231"/>
    </row>
    <row r="31" spans="1:9" s="1067" customFormat="1" x14ac:dyDescent="0.25">
      <c r="A31" s="3238">
        <v>761</v>
      </c>
      <c r="B31" s="1077" t="s">
        <v>170</v>
      </c>
      <c r="C31" s="2494">
        <v>1405</v>
      </c>
      <c r="D31" s="1079">
        <v>3121</v>
      </c>
      <c r="E31" s="1080">
        <v>2122</v>
      </c>
      <c r="F31" s="3339" t="s">
        <v>1496</v>
      </c>
      <c r="G31" s="3239">
        <v>760.7</v>
      </c>
      <c r="I31" s="3231"/>
    </row>
    <row r="32" spans="1:9" s="1067" customFormat="1" x14ac:dyDescent="0.25">
      <c r="A32" s="3238">
        <v>91</v>
      </c>
      <c r="B32" s="1077" t="s">
        <v>170</v>
      </c>
      <c r="C32" s="2494">
        <v>1406</v>
      </c>
      <c r="D32" s="1079">
        <v>3121</v>
      </c>
      <c r="E32" s="1080">
        <v>2122</v>
      </c>
      <c r="F32" s="3339" t="s">
        <v>1497</v>
      </c>
      <c r="G32" s="3239">
        <v>90.6</v>
      </c>
      <c r="I32" s="3231"/>
    </row>
    <row r="33" spans="1:9" s="1067" customFormat="1" x14ac:dyDescent="0.25">
      <c r="A33" s="3238">
        <v>262</v>
      </c>
      <c r="B33" s="1077" t="s">
        <v>170</v>
      </c>
      <c r="C33" s="2494">
        <v>1407</v>
      </c>
      <c r="D33" s="1079">
        <v>3121</v>
      </c>
      <c r="E33" s="1080">
        <v>2122</v>
      </c>
      <c r="F33" s="3339" t="s">
        <v>1498</v>
      </c>
      <c r="G33" s="3239">
        <v>270</v>
      </c>
      <c r="I33" s="3231"/>
    </row>
    <row r="34" spans="1:9" s="1067" customFormat="1" x14ac:dyDescent="0.25">
      <c r="A34" s="3238">
        <v>0</v>
      </c>
      <c r="B34" s="1077" t="s">
        <v>170</v>
      </c>
      <c r="C34" s="2494">
        <v>1408</v>
      </c>
      <c r="D34" s="1079">
        <v>3121</v>
      </c>
      <c r="E34" s="1080">
        <v>2122</v>
      </c>
      <c r="F34" s="3339" t="s">
        <v>1499</v>
      </c>
      <c r="G34" s="3239">
        <v>0</v>
      </c>
      <c r="I34" s="3231"/>
    </row>
    <row r="35" spans="1:9" s="1067" customFormat="1" x14ac:dyDescent="0.25">
      <c r="A35" s="3238">
        <v>905</v>
      </c>
      <c r="B35" s="1077" t="s">
        <v>170</v>
      </c>
      <c r="C35" s="2494">
        <v>1409</v>
      </c>
      <c r="D35" s="1079">
        <v>3121</v>
      </c>
      <c r="E35" s="1080">
        <v>2122</v>
      </c>
      <c r="F35" s="3339" t="s">
        <v>1500</v>
      </c>
      <c r="G35" s="3239">
        <v>905</v>
      </c>
      <c r="I35" s="3231"/>
    </row>
    <row r="36" spans="1:9" s="1067" customFormat="1" ht="22.5" x14ac:dyDescent="0.25">
      <c r="A36" s="3238">
        <v>270</v>
      </c>
      <c r="B36" s="1077" t="s">
        <v>170</v>
      </c>
      <c r="C36" s="2494">
        <v>1410</v>
      </c>
      <c r="D36" s="1079">
        <v>3121</v>
      </c>
      <c r="E36" s="1080">
        <v>2122</v>
      </c>
      <c r="F36" s="3339" t="s">
        <v>1501</v>
      </c>
      <c r="G36" s="3239">
        <v>293.10000000000002</v>
      </c>
      <c r="I36" s="3231"/>
    </row>
    <row r="37" spans="1:9" s="1067" customFormat="1" ht="22.5" x14ac:dyDescent="0.25">
      <c r="A37" s="3238">
        <v>645</v>
      </c>
      <c r="B37" s="1077" t="s">
        <v>170</v>
      </c>
      <c r="C37" s="2494">
        <v>1411</v>
      </c>
      <c r="D37" s="1079">
        <v>3121</v>
      </c>
      <c r="E37" s="1080">
        <v>2122</v>
      </c>
      <c r="F37" s="3339" t="s">
        <v>1502</v>
      </c>
      <c r="G37" s="3239">
        <v>665.5</v>
      </c>
      <c r="I37" s="3231"/>
    </row>
    <row r="38" spans="1:9" s="1067" customFormat="1" x14ac:dyDescent="0.25">
      <c r="A38" s="3238">
        <v>315.10000000000002</v>
      </c>
      <c r="B38" s="1077" t="s">
        <v>170</v>
      </c>
      <c r="C38" s="2494">
        <v>1412</v>
      </c>
      <c r="D38" s="1079">
        <v>3122</v>
      </c>
      <c r="E38" s="1080">
        <v>2122</v>
      </c>
      <c r="F38" s="3339" t="s">
        <v>1503</v>
      </c>
      <c r="G38" s="3239">
        <v>355</v>
      </c>
      <c r="I38" s="3231"/>
    </row>
    <row r="39" spans="1:9" s="1067" customFormat="1" ht="22.5" x14ac:dyDescent="0.25">
      <c r="A39" s="3238">
        <v>412</v>
      </c>
      <c r="B39" s="1077" t="s">
        <v>170</v>
      </c>
      <c r="C39" s="2494">
        <v>1413</v>
      </c>
      <c r="D39" s="1079">
        <v>3122</v>
      </c>
      <c r="E39" s="1080">
        <v>2122</v>
      </c>
      <c r="F39" s="3339" t="s">
        <v>1504</v>
      </c>
      <c r="G39" s="3239">
        <v>412.5</v>
      </c>
      <c r="I39" s="3231"/>
    </row>
    <row r="40" spans="1:9" s="1067" customFormat="1" ht="22.5" x14ac:dyDescent="0.25">
      <c r="A40" s="3238">
        <v>308</v>
      </c>
      <c r="B40" s="1077" t="s">
        <v>170</v>
      </c>
      <c r="C40" s="2494">
        <v>1414</v>
      </c>
      <c r="D40" s="1079">
        <v>3122</v>
      </c>
      <c r="E40" s="1080">
        <v>2122</v>
      </c>
      <c r="F40" s="3339" t="s">
        <v>1505</v>
      </c>
      <c r="G40" s="3239">
        <v>307.89999999999998</v>
      </c>
      <c r="I40" s="3231"/>
    </row>
    <row r="41" spans="1:9" s="1067" customFormat="1" x14ac:dyDescent="0.25">
      <c r="A41" s="3238">
        <v>404.7</v>
      </c>
      <c r="B41" s="1077" t="s">
        <v>170</v>
      </c>
      <c r="C41" s="2494">
        <v>1418</v>
      </c>
      <c r="D41" s="1079">
        <v>3122</v>
      </c>
      <c r="E41" s="1080">
        <v>2122</v>
      </c>
      <c r="F41" s="3339" t="s">
        <v>1506</v>
      </c>
      <c r="G41" s="3239">
        <v>456.6</v>
      </c>
      <c r="I41" s="3231"/>
    </row>
    <row r="42" spans="1:9" s="1067" customFormat="1" x14ac:dyDescent="0.25">
      <c r="A42" s="3238">
        <v>90</v>
      </c>
      <c r="B42" s="1077" t="s">
        <v>170</v>
      </c>
      <c r="C42" s="2494">
        <v>1420</v>
      </c>
      <c r="D42" s="1079">
        <v>3122</v>
      </c>
      <c r="E42" s="1080">
        <v>2122</v>
      </c>
      <c r="F42" s="3339" t="s">
        <v>1507</v>
      </c>
      <c r="G42" s="3239">
        <v>95</v>
      </c>
      <c r="I42" s="3231"/>
    </row>
    <row r="43" spans="1:9" s="1067" customFormat="1" ht="22.5" x14ac:dyDescent="0.25">
      <c r="A43" s="3238">
        <v>369</v>
      </c>
      <c r="B43" s="1077" t="s">
        <v>170</v>
      </c>
      <c r="C43" s="2494">
        <v>1421</v>
      </c>
      <c r="D43" s="1079">
        <v>3122</v>
      </c>
      <c r="E43" s="1080">
        <v>2122</v>
      </c>
      <c r="F43" s="3339" t="s">
        <v>1508</v>
      </c>
      <c r="G43" s="3239">
        <v>369</v>
      </c>
      <c r="I43" s="3231"/>
    </row>
    <row r="44" spans="1:9" s="1067" customFormat="1" x14ac:dyDescent="0.25">
      <c r="A44" s="3238">
        <v>54</v>
      </c>
      <c r="B44" s="1077" t="s">
        <v>170</v>
      </c>
      <c r="C44" s="2494">
        <v>1422</v>
      </c>
      <c r="D44" s="1079">
        <v>3122</v>
      </c>
      <c r="E44" s="1080">
        <v>2122</v>
      </c>
      <c r="F44" s="3339" t="s">
        <v>1509</v>
      </c>
      <c r="G44" s="3239">
        <v>270</v>
      </c>
      <c r="I44" s="3231"/>
    </row>
    <row r="45" spans="1:9" s="1067" customFormat="1" x14ac:dyDescent="0.25">
      <c r="A45" s="3238">
        <v>811</v>
      </c>
      <c r="B45" s="1077" t="s">
        <v>170</v>
      </c>
      <c r="C45" s="2494">
        <v>1424</v>
      </c>
      <c r="D45" s="1079">
        <v>3122</v>
      </c>
      <c r="E45" s="1080">
        <v>2122</v>
      </c>
      <c r="F45" s="3339" t="s">
        <v>1510</v>
      </c>
      <c r="G45" s="3239">
        <v>810.2</v>
      </c>
      <c r="I45" s="3231"/>
    </row>
    <row r="46" spans="1:9" s="1067" customFormat="1" ht="22.5" x14ac:dyDescent="0.25">
      <c r="A46" s="3238">
        <v>508</v>
      </c>
      <c r="B46" s="1077" t="s">
        <v>170</v>
      </c>
      <c r="C46" s="2494">
        <v>1425</v>
      </c>
      <c r="D46" s="1079">
        <v>3122</v>
      </c>
      <c r="E46" s="1080">
        <v>2122</v>
      </c>
      <c r="F46" s="3339" t="s">
        <v>1511</v>
      </c>
      <c r="G46" s="3239">
        <v>510.8</v>
      </c>
      <c r="I46" s="3231"/>
    </row>
    <row r="47" spans="1:9" s="1067" customFormat="1" ht="22.5" x14ac:dyDescent="0.25">
      <c r="A47" s="3238">
        <v>0</v>
      </c>
      <c r="B47" s="1077" t="s">
        <v>170</v>
      </c>
      <c r="C47" s="2494">
        <v>1426</v>
      </c>
      <c r="D47" s="1079">
        <v>3122</v>
      </c>
      <c r="E47" s="1080">
        <v>2122</v>
      </c>
      <c r="F47" s="3339" t="s">
        <v>1512</v>
      </c>
      <c r="G47" s="3239">
        <v>0</v>
      </c>
      <c r="I47" s="3231"/>
    </row>
    <row r="48" spans="1:9" s="1067" customFormat="1" ht="22.5" x14ac:dyDescent="0.25">
      <c r="A48" s="3238">
        <v>1006</v>
      </c>
      <c r="B48" s="1077" t="s">
        <v>170</v>
      </c>
      <c r="C48" s="2494">
        <v>1427</v>
      </c>
      <c r="D48" s="1079">
        <v>3122</v>
      </c>
      <c r="E48" s="1080">
        <v>2122</v>
      </c>
      <c r="F48" s="3339" t="s">
        <v>1513</v>
      </c>
      <c r="G48" s="3239">
        <v>1016.6</v>
      </c>
      <c r="I48" s="3231"/>
    </row>
    <row r="49" spans="1:9" s="1067" customFormat="1" ht="22.5" x14ac:dyDescent="0.25">
      <c r="A49" s="3238">
        <v>158</v>
      </c>
      <c r="B49" s="1077" t="s">
        <v>170</v>
      </c>
      <c r="C49" s="2494">
        <v>1428</v>
      </c>
      <c r="D49" s="1079">
        <v>3122</v>
      </c>
      <c r="E49" s="1080">
        <v>2122</v>
      </c>
      <c r="F49" s="3339" t="s">
        <v>1514</v>
      </c>
      <c r="G49" s="3239">
        <v>247</v>
      </c>
      <c r="I49" s="3231"/>
    </row>
    <row r="50" spans="1:9" s="1067" customFormat="1" ht="22.5" x14ac:dyDescent="0.25">
      <c r="A50" s="3238">
        <v>0</v>
      </c>
      <c r="B50" s="1077" t="s">
        <v>170</v>
      </c>
      <c r="C50" s="2494">
        <v>1429</v>
      </c>
      <c r="D50" s="1079">
        <v>3122</v>
      </c>
      <c r="E50" s="1080">
        <v>2122</v>
      </c>
      <c r="F50" s="3339" t="s">
        <v>1515</v>
      </c>
      <c r="G50" s="3239">
        <v>0</v>
      </c>
      <c r="I50" s="3231"/>
    </row>
    <row r="51" spans="1:9" s="1067" customFormat="1" x14ac:dyDescent="0.25">
      <c r="A51" s="3238">
        <v>286</v>
      </c>
      <c r="B51" s="1077" t="s">
        <v>170</v>
      </c>
      <c r="C51" s="2494">
        <v>1430</v>
      </c>
      <c r="D51" s="1079">
        <v>3122</v>
      </c>
      <c r="E51" s="1080">
        <v>2122</v>
      </c>
      <c r="F51" s="3339" t="s">
        <v>1516</v>
      </c>
      <c r="G51" s="3239">
        <v>322.3</v>
      </c>
      <c r="I51" s="3231"/>
    </row>
    <row r="52" spans="1:9" s="1067" customFormat="1" x14ac:dyDescent="0.25">
      <c r="A52" s="3238">
        <v>88</v>
      </c>
      <c r="B52" s="1077" t="s">
        <v>170</v>
      </c>
      <c r="C52" s="2494">
        <v>1432</v>
      </c>
      <c r="D52" s="1079">
        <v>3123</v>
      </c>
      <c r="E52" s="1080">
        <v>2122</v>
      </c>
      <c r="F52" s="3339" t="s">
        <v>1517</v>
      </c>
      <c r="G52" s="3239">
        <v>88</v>
      </c>
      <c r="I52" s="3231"/>
    </row>
    <row r="53" spans="1:9" s="1067" customFormat="1" x14ac:dyDescent="0.25">
      <c r="A53" s="3238">
        <v>1204</v>
      </c>
      <c r="B53" s="1077" t="s">
        <v>170</v>
      </c>
      <c r="C53" s="2494">
        <v>1433</v>
      </c>
      <c r="D53" s="2494">
        <v>3123</v>
      </c>
      <c r="E53" s="1080">
        <v>2122</v>
      </c>
      <c r="F53" s="3339" t="s">
        <v>1518</v>
      </c>
      <c r="G53" s="3241">
        <v>1165.4000000000001</v>
      </c>
      <c r="I53" s="3231"/>
    </row>
    <row r="54" spans="1:9" s="3086" customFormat="1" x14ac:dyDescent="0.25">
      <c r="A54" s="2637">
        <v>351</v>
      </c>
      <c r="B54" s="1082" t="s">
        <v>170</v>
      </c>
      <c r="C54" s="1079">
        <v>1434</v>
      </c>
      <c r="D54" s="1079">
        <v>3123</v>
      </c>
      <c r="E54" s="1083">
        <v>2122</v>
      </c>
      <c r="F54" s="3340" t="s">
        <v>1519</v>
      </c>
      <c r="G54" s="3239">
        <v>352.7</v>
      </c>
      <c r="I54" s="3231"/>
    </row>
    <row r="55" spans="1:9" s="1067" customFormat="1" x14ac:dyDescent="0.25">
      <c r="A55" s="2637">
        <v>745</v>
      </c>
      <c r="B55" s="1082" t="s">
        <v>170</v>
      </c>
      <c r="C55" s="1079">
        <v>1436</v>
      </c>
      <c r="D55" s="1079">
        <v>3123</v>
      </c>
      <c r="E55" s="1083">
        <v>2122</v>
      </c>
      <c r="F55" s="3340" t="s">
        <v>1520</v>
      </c>
      <c r="G55" s="3239">
        <v>745</v>
      </c>
      <c r="I55" s="3231"/>
    </row>
    <row r="56" spans="1:9" s="1067" customFormat="1" x14ac:dyDescent="0.25">
      <c r="A56" s="3238">
        <v>1931</v>
      </c>
      <c r="B56" s="1077" t="s">
        <v>170</v>
      </c>
      <c r="C56" s="2494">
        <v>1437</v>
      </c>
      <c r="D56" s="1079">
        <v>3123</v>
      </c>
      <c r="E56" s="1080">
        <v>2122</v>
      </c>
      <c r="F56" s="3339" t="s">
        <v>1521</v>
      </c>
      <c r="G56" s="3239">
        <v>1966</v>
      </c>
      <c r="I56" s="3231"/>
    </row>
    <row r="57" spans="1:9" s="1067" customFormat="1" x14ac:dyDescent="0.25">
      <c r="A57" s="3238">
        <v>276</v>
      </c>
      <c r="B57" s="1077" t="s">
        <v>170</v>
      </c>
      <c r="C57" s="2494">
        <v>1438</v>
      </c>
      <c r="D57" s="1079">
        <v>3123</v>
      </c>
      <c r="E57" s="1080">
        <v>2122</v>
      </c>
      <c r="F57" s="3339" t="s">
        <v>1522</v>
      </c>
      <c r="G57" s="3239">
        <v>537.9</v>
      </c>
      <c r="I57" s="3231"/>
    </row>
    <row r="58" spans="1:9" s="1067" customFormat="1" x14ac:dyDescent="0.25">
      <c r="A58" s="3238">
        <v>762</v>
      </c>
      <c r="B58" s="1077" t="s">
        <v>170</v>
      </c>
      <c r="C58" s="2494">
        <v>1440</v>
      </c>
      <c r="D58" s="1079">
        <v>3123</v>
      </c>
      <c r="E58" s="1080">
        <v>2122</v>
      </c>
      <c r="F58" s="3339" t="s">
        <v>1523</v>
      </c>
      <c r="G58" s="3239">
        <v>1800</v>
      </c>
      <c r="I58" s="3231"/>
    </row>
    <row r="59" spans="1:9" s="1067" customFormat="1" x14ac:dyDescent="0.25">
      <c r="A59" s="3238">
        <v>1184</v>
      </c>
      <c r="B59" s="1077" t="s">
        <v>170</v>
      </c>
      <c r="C59" s="2494">
        <v>1442</v>
      </c>
      <c r="D59" s="1079">
        <v>3123</v>
      </c>
      <c r="E59" s="1080">
        <v>2122</v>
      </c>
      <c r="F59" s="3340" t="s">
        <v>1524</v>
      </c>
      <c r="G59" s="3239">
        <v>1186</v>
      </c>
      <c r="I59" s="3231"/>
    </row>
    <row r="60" spans="1:9" s="1067" customFormat="1" x14ac:dyDescent="0.25">
      <c r="A60" s="3238">
        <v>602.5</v>
      </c>
      <c r="B60" s="1077" t="s">
        <v>170</v>
      </c>
      <c r="C60" s="2494">
        <v>1443</v>
      </c>
      <c r="D60" s="1079">
        <v>3123</v>
      </c>
      <c r="E60" s="1080">
        <v>2122</v>
      </c>
      <c r="F60" s="3340" t="s">
        <v>1525</v>
      </c>
      <c r="G60" s="3239">
        <v>613.5</v>
      </c>
      <c r="I60" s="3231"/>
    </row>
    <row r="61" spans="1:9" s="1067" customFormat="1" x14ac:dyDescent="0.25">
      <c r="A61" s="3238">
        <v>1319.6</v>
      </c>
      <c r="B61" s="1077" t="s">
        <v>170</v>
      </c>
      <c r="C61" s="2494">
        <v>1448</v>
      </c>
      <c r="D61" s="1079">
        <v>3123</v>
      </c>
      <c r="E61" s="1080">
        <v>2122</v>
      </c>
      <c r="F61" s="3339" t="s">
        <v>1526</v>
      </c>
      <c r="G61" s="3239">
        <v>1648.8</v>
      </c>
      <c r="I61" s="3231"/>
    </row>
    <row r="62" spans="1:9" s="1067" customFormat="1" x14ac:dyDescent="0.25">
      <c r="A62" s="3238">
        <v>1884</v>
      </c>
      <c r="B62" s="1082" t="s">
        <v>170</v>
      </c>
      <c r="C62" s="1079">
        <v>1450</v>
      </c>
      <c r="D62" s="1079">
        <v>3124</v>
      </c>
      <c r="E62" s="1083">
        <v>2122</v>
      </c>
      <c r="F62" s="3339" t="s">
        <v>1527</v>
      </c>
      <c r="G62" s="3239">
        <v>1885.3</v>
      </c>
      <c r="I62" s="3231"/>
    </row>
    <row r="63" spans="1:9" s="1067" customFormat="1" ht="22.5" x14ac:dyDescent="0.25">
      <c r="A63" s="3238">
        <v>261.10000000000002</v>
      </c>
      <c r="B63" s="1077" t="s">
        <v>170</v>
      </c>
      <c r="C63" s="2494">
        <v>1452</v>
      </c>
      <c r="D63" s="2494">
        <v>3122</v>
      </c>
      <c r="E63" s="1080">
        <v>2122</v>
      </c>
      <c r="F63" s="3339" t="s">
        <v>1528</v>
      </c>
      <c r="G63" s="3239">
        <v>328.2</v>
      </c>
      <c r="I63" s="3231"/>
    </row>
    <row r="64" spans="1:9" s="1067" customFormat="1" x14ac:dyDescent="0.25">
      <c r="A64" s="3238">
        <v>729</v>
      </c>
      <c r="B64" s="1082" t="s">
        <v>170</v>
      </c>
      <c r="C64" s="1079">
        <v>1455</v>
      </c>
      <c r="D64" s="1079">
        <v>3113</v>
      </c>
      <c r="E64" s="1083">
        <v>2122</v>
      </c>
      <c r="F64" s="3340" t="s">
        <v>1529</v>
      </c>
      <c r="G64" s="3239">
        <v>742</v>
      </c>
      <c r="I64" s="3231"/>
    </row>
    <row r="65" spans="1:9" s="1067" customFormat="1" ht="22.5" x14ac:dyDescent="0.25">
      <c r="A65" s="3238">
        <v>113</v>
      </c>
      <c r="B65" s="1077" t="s">
        <v>170</v>
      </c>
      <c r="C65" s="2494">
        <v>1456</v>
      </c>
      <c r="D65" s="1079">
        <v>3113</v>
      </c>
      <c r="E65" s="1080">
        <v>2122</v>
      </c>
      <c r="F65" s="3339" t="s">
        <v>1530</v>
      </c>
      <c r="G65" s="3239">
        <v>112.7</v>
      </c>
      <c r="I65" s="3231"/>
    </row>
    <row r="66" spans="1:9" s="1067" customFormat="1" x14ac:dyDescent="0.25">
      <c r="A66" s="3238">
        <v>0</v>
      </c>
      <c r="B66" s="1077" t="s">
        <v>170</v>
      </c>
      <c r="C66" s="2494">
        <v>1457</v>
      </c>
      <c r="D66" s="2494">
        <v>3113</v>
      </c>
      <c r="E66" s="1080">
        <v>2122</v>
      </c>
      <c r="F66" s="3339" t="s">
        <v>1531</v>
      </c>
      <c r="G66" s="3241">
        <v>0</v>
      </c>
      <c r="I66" s="3231"/>
    </row>
    <row r="67" spans="1:9" s="1067" customFormat="1" x14ac:dyDescent="0.25">
      <c r="A67" s="3238">
        <v>0</v>
      </c>
      <c r="B67" s="1077" t="s">
        <v>170</v>
      </c>
      <c r="C67" s="2494">
        <v>1459</v>
      </c>
      <c r="D67" s="2494">
        <v>3114</v>
      </c>
      <c r="E67" s="1080">
        <v>2122</v>
      </c>
      <c r="F67" s="3339" t="s">
        <v>1532</v>
      </c>
      <c r="G67" s="3241">
        <v>0</v>
      </c>
      <c r="I67" s="3231"/>
    </row>
    <row r="68" spans="1:9" s="3086" customFormat="1" x14ac:dyDescent="0.25">
      <c r="A68" s="2637">
        <v>0</v>
      </c>
      <c r="B68" s="1082" t="s">
        <v>170</v>
      </c>
      <c r="C68" s="1079">
        <v>1460</v>
      </c>
      <c r="D68" s="1079">
        <v>3114</v>
      </c>
      <c r="E68" s="3242">
        <v>2122</v>
      </c>
      <c r="F68" s="3243" t="s">
        <v>1533</v>
      </c>
      <c r="G68" s="3239">
        <v>0</v>
      </c>
      <c r="I68" s="3231"/>
    </row>
    <row r="69" spans="1:9" s="3086" customFormat="1" x14ac:dyDescent="0.25">
      <c r="A69" s="2637">
        <v>33</v>
      </c>
      <c r="B69" s="1077" t="s">
        <v>170</v>
      </c>
      <c r="C69" s="2494">
        <v>1462</v>
      </c>
      <c r="D69" s="1079">
        <v>3113</v>
      </c>
      <c r="E69" s="1336">
        <v>2122</v>
      </c>
      <c r="F69" s="3244" t="s">
        <v>1534</v>
      </c>
      <c r="G69" s="3239">
        <v>33</v>
      </c>
      <c r="I69" s="3231"/>
    </row>
    <row r="70" spans="1:9" s="3086" customFormat="1" ht="13.5" thickBot="1" x14ac:dyDescent="0.3">
      <c r="A70" s="3247">
        <v>0</v>
      </c>
      <c r="B70" s="2640" t="s">
        <v>170</v>
      </c>
      <c r="C70" s="3248">
        <v>1463</v>
      </c>
      <c r="D70" s="2498">
        <v>3113</v>
      </c>
      <c r="E70" s="3249">
        <v>2122</v>
      </c>
      <c r="F70" s="3250" t="s">
        <v>1535</v>
      </c>
      <c r="G70" s="3251">
        <v>0</v>
      </c>
      <c r="I70" s="3231"/>
    </row>
    <row r="71" spans="1:9" s="3086" customFormat="1" x14ac:dyDescent="0.25">
      <c r="I71" s="3231"/>
    </row>
    <row r="72" spans="1:9" s="1067" customFormat="1" x14ac:dyDescent="0.25">
      <c r="I72" s="3231"/>
    </row>
    <row r="73" spans="1:9" s="3086" customFormat="1" ht="12" customHeight="1" thickBot="1" x14ac:dyDescent="0.25">
      <c r="A73" s="3252"/>
      <c r="B73" s="3225"/>
      <c r="C73" s="3126"/>
      <c r="D73" s="3126"/>
      <c r="E73" s="3126"/>
      <c r="F73" s="3253"/>
      <c r="G73" s="3254" t="s">
        <v>68</v>
      </c>
      <c r="I73" s="3231"/>
    </row>
    <row r="74" spans="1:9" s="3086" customFormat="1" ht="13.5" thickBot="1" x14ac:dyDescent="0.3">
      <c r="A74" s="1065" t="s">
        <v>1801</v>
      </c>
      <c r="B74" s="3423" t="s">
        <v>671</v>
      </c>
      <c r="C74" s="3424"/>
      <c r="D74" s="3424"/>
      <c r="E74" s="3425"/>
      <c r="F74" s="3255" t="s">
        <v>672</v>
      </c>
      <c r="G74" s="3090" t="s">
        <v>1800</v>
      </c>
      <c r="I74" s="3231"/>
    </row>
    <row r="75" spans="1:9" s="3086" customFormat="1" ht="13.5" thickBot="1" x14ac:dyDescent="0.3">
      <c r="A75" s="3256" t="s">
        <v>247</v>
      </c>
      <c r="B75" s="3163" t="s">
        <v>2</v>
      </c>
      <c r="C75" s="3257" t="s">
        <v>673</v>
      </c>
      <c r="D75" s="3258" t="s">
        <v>674</v>
      </c>
      <c r="E75" s="3191" t="s">
        <v>675</v>
      </c>
      <c r="F75" s="3259" t="s">
        <v>2461</v>
      </c>
      <c r="G75" s="3260" t="s">
        <v>247</v>
      </c>
      <c r="I75" s="3231"/>
    </row>
    <row r="76" spans="1:9" s="3086" customFormat="1" x14ac:dyDescent="0.25">
      <c r="A76" s="3238">
        <v>0</v>
      </c>
      <c r="B76" s="3245" t="s">
        <v>170</v>
      </c>
      <c r="C76" s="2494">
        <v>1468</v>
      </c>
      <c r="D76" s="2494">
        <v>3113</v>
      </c>
      <c r="E76" s="1336">
        <v>2122</v>
      </c>
      <c r="F76" s="3246" t="s">
        <v>1536</v>
      </c>
      <c r="G76" s="3241">
        <v>0</v>
      </c>
      <c r="I76" s="3231"/>
    </row>
    <row r="77" spans="1:9" s="3086" customFormat="1" ht="13.5" thickBot="1" x14ac:dyDescent="0.3">
      <c r="A77" s="3247">
        <v>22</v>
      </c>
      <c r="B77" s="2640" t="s">
        <v>170</v>
      </c>
      <c r="C77" s="3248">
        <v>1469</v>
      </c>
      <c r="D77" s="2498">
        <v>3114</v>
      </c>
      <c r="E77" s="3249">
        <v>2122</v>
      </c>
      <c r="F77" s="3250" t="s">
        <v>1537</v>
      </c>
      <c r="G77" s="3251">
        <v>50</v>
      </c>
      <c r="I77" s="3231"/>
    </row>
    <row r="78" spans="1:9" s="3086" customFormat="1" x14ac:dyDescent="0.25">
      <c r="A78" s="2637">
        <v>25</v>
      </c>
      <c r="B78" s="1077" t="s">
        <v>170</v>
      </c>
      <c r="C78" s="2494">
        <v>1470</v>
      </c>
      <c r="D78" s="1079">
        <v>3133</v>
      </c>
      <c r="E78" s="1336">
        <v>2122</v>
      </c>
      <c r="F78" s="3244" t="s">
        <v>1538</v>
      </c>
      <c r="G78" s="3239">
        <v>24.8</v>
      </c>
      <c r="I78" s="3231"/>
    </row>
    <row r="79" spans="1:9" s="3086" customFormat="1" x14ac:dyDescent="0.25">
      <c r="A79" s="2637">
        <v>581</v>
      </c>
      <c r="B79" s="1077" t="s">
        <v>170</v>
      </c>
      <c r="C79" s="2494">
        <v>1471</v>
      </c>
      <c r="D79" s="1079">
        <v>3133</v>
      </c>
      <c r="E79" s="1336">
        <v>2122</v>
      </c>
      <c r="F79" s="3244" t="s">
        <v>1539</v>
      </c>
      <c r="G79" s="3239">
        <v>581</v>
      </c>
      <c r="I79" s="3231"/>
    </row>
    <row r="80" spans="1:9" s="3086" customFormat="1" x14ac:dyDescent="0.25">
      <c r="A80" s="3238">
        <v>93</v>
      </c>
      <c r="B80" s="3245" t="s">
        <v>170</v>
      </c>
      <c r="C80" s="2494">
        <v>1472</v>
      </c>
      <c r="D80" s="2494">
        <v>3133</v>
      </c>
      <c r="E80" s="1336">
        <v>2122</v>
      </c>
      <c r="F80" s="3246" t="s">
        <v>1540</v>
      </c>
      <c r="G80" s="3241">
        <v>92.4</v>
      </c>
      <c r="I80" s="3231"/>
    </row>
    <row r="81" spans="1:9" s="3086" customFormat="1" x14ac:dyDescent="0.25">
      <c r="A81" s="2637">
        <v>50</v>
      </c>
      <c r="B81" s="1077" t="s">
        <v>170</v>
      </c>
      <c r="C81" s="2494">
        <v>1473</v>
      </c>
      <c r="D81" s="1079">
        <v>3133</v>
      </c>
      <c r="E81" s="1336">
        <v>2122</v>
      </c>
      <c r="F81" s="3244" t="s">
        <v>1541</v>
      </c>
      <c r="G81" s="3239">
        <v>49.2</v>
      </c>
      <c r="I81" s="3231"/>
    </row>
    <row r="82" spans="1:9" s="3086" customFormat="1" x14ac:dyDescent="0.25">
      <c r="A82" s="2637">
        <v>58</v>
      </c>
      <c r="B82" s="1077" t="s">
        <v>170</v>
      </c>
      <c r="C82" s="2494">
        <v>1474</v>
      </c>
      <c r="D82" s="1079">
        <v>3133</v>
      </c>
      <c r="E82" s="1336">
        <v>2122</v>
      </c>
      <c r="F82" s="3244" t="s">
        <v>1542</v>
      </c>
      <c r="G82" s="3239">
        <v>54.5</v>
      </c>
      <c r="I82" s="3231"/>
    </row>
    <row r="83" spans="1:9" s="3086" customFormat="1" x14ac:dyDescent="0.25">
      <c r="A83" s="2637">
        <v>240</v>
      </c>
      <c r="B83" s="1077" t="s">
        <v>170</v>
      </c>
      <c r="C83" s="2494">
        <v>1475</v>
      </c>
      <c r="D83" s="1079">
        <v>3133</v>
      </c>
      <c r="E83" s="1336">
        <v>2122</v>
      </c>
      <c r="F83" s="3244" t="s">
        <v>1543</v>
      </c>
      <c r="G83" s="3239">
        <v>240</v>
      </c>
      <c r="I83" s="3231"/>
    </row>
    <row r="84" spans="1:9" s="3086" customFormat="1" x14ac:dyDescent="0.25">
      <c r="A84" s="3238">
        <v>20</v>
      </c>
      <c r="B84" s="3245" t="s">
        <v>170</v>
      </c>
      <c r="C84" s="2494">
        <v>1476</v>
      </c>
      <c r="D84" s="2494">
        <v>3133</v>
      </c>
      <c r="E84" s="1336">
        <v>2122</v>
      </c>
      <c r="F84" s="3246" t="s">
        <v>1544</v>
      </c>
      <c r="G84" s="3241">
        <v>20</v>
      </c>
      <c r="I84" s="3231"/>
    </row>
    <row r="85" spans="1:9" s="3086" customFormat="1" x14ac:dyDescent="0.25">
      <c r="A85" s="2637">
        <v>0</v>
      </c>
      <c r="B85" s="1077" t="s">
        <v>170</v>
      </c>
      <c r="C85" s="2494">
        <v>1491</v>
      </c>
      <c r="D85" s="1079">
        <v>3146</v>
      </c>
      <c r="E85" s="1336">
        <v>2122</v>
      </c>
      <c r="F85" s="3244" t="s">
        <v>1545</v>
      </c>
      <c r="G85" s="3239">
        <v>0</v>
      </c>
      <c r="I85" s="3231"/>
    </row>
    <row r="86" spans="1:9" s="3086" customFormat="1" x14ac:dyDescent="0.25">
      <c r="A86" s="2637">
        <v>0</v>
      </c>
      <c r="B86" s="1077" t="s">
        <v>170</v>
      </c>
      <c r="C86" s="2494">
        <v>1492</v>
      </c>
      <c r="D86" s="1079">
        <v>3146</v>
      </c>
      <c r="E86" s="1336">
        <v>2122</v>
      </c>
      <c r="F86" s="3244" t="s">
        <v>1546</v>
      </c>
      <c r="G86" s="3239">
        <v>0</v>
      </c>
      <c r="I86" s="3231"/>
    </row>
    <row r="87" spans="1:9" s="3086" customFormat="1" x14ac:dyDescent="0.25">
      <c r="A87" s="2637">
        <v>0</v>
      </c>
      <c r="B87" s="1077" t="s">
        <v>170</v>
      </c>
      <c r="C87" s="2494">
        <v>1493</v>
      </c>
      <c r="D87" s="1079">
        <v>3146</v>
      </c>
      <c r="E87" s="1336">
        <v>2122</v>
      </c>
      <c r="F87" s="3244" t="s">
        <v>1547</v>
      </c>
      <c r="G87" s="3239">
        <v>0</v>
      </c>
      <c r="I87" s="3231"/>
    </row>
    <row r="88" spans="1:9" s="3086" customFormat="1" ht="22.5" x14ac:dyDescent="0.25">
      <c r="A88" s="3238">
        <v>0</v>
      </c>
      <c r="B88" s="3245" t="s">
        <v>170</v>
      </c>
      <c r="C88" s="2494">
        <v>1494</v>
      </c>
      <c r="D88" s="2494">
        <v>3146</v>
      </c>
      <c r="E88" s="1336">
        <v>2122</v>
      </c>
      <c r="F88" s="3246" t="s">
        <v>1548</v>
      </c>
      <c r="G88" s="3241">
        <v>0</v>
      </c>
      <c r="I88" s="3231"/>
    </row>
    <row r="89" spans="1:9" s="3086" customFormat="1" x14ac:dyDescent="0.25">
      <c r="A89" s="3238">
        <v>0</v>
      </c>
      <c r="B89" s="3343" t="s">
        <v>170</v>
      </c>
      <c r="C89" s="2494">
        <v>1497</v>
      </c>
      <c r="D89" s="2494">
        <v>3149</v>
      </c>
      <c r="E89" s="1336">
        <v>2122</v>
      </c>
      <c r="F89" s="3246" t="s">
        <v>2148</v>
      </c>
      <c r="G89" s="3241">
        <v>878</v>
      </c>
      <c r="I89" s="3231"/>
    </row>
    <row r="90" spans="1:9" s="3086" customFormat="1" ht="13.5" thickBot="1" x14ac:dyDescent="0.3">
      <c r="A90" s="3247">
        <v>0</v>
      </c>
      <c r="B90" s="2496" t="s">
        <v>170</v>
      </c>
      <c r="C90" s="2498">
        <v>1498</v>
      </c>
      <c r="D90" s="2498">
        <v>3146</v>
      </c>
      <c r="E90" s="1340">
        <v>2122</v>
      </c>
      <c r="F90" s="3342" t="s">
        <v>1549</v>
      </c>
      <c r="G90" s="3251">
        <v>0</v>
      </c>
      <c r="I90" s="3231"/>
    </row>
    <row r="91" spans="1:9" s="1067" customFormat="1" ht="13.5" thickBot="1" x14ac:dyDescent="0.3">
      <c r="A91" s="3233">
        <f>SUM(A92:A110)</f>
        <v>10073.859999999999</v>
      </c>
      <c r="B91" s="1328" t="s">
        <v>2</v>
      </c>
      <c r="C91" s="1328" t="s">
        <v>673</v>
      </c>
      <c r="D91" s="1329" t="s">
        <v>674</v>
      </c>
      <c r="E91" s="1330" t="s">
        <v>675</v>
      </c>
      <c r="F91" s="3261" t="s">
        <v>751</v>
      </c>
      <c r="G91" s="3233">
        <f>SUM(G92:G110)</f>
        <v>7805.4299999999994</v>
      </c>
    </row>
    <row r="92" spans="1:9" s="1067" customFormat="1" ht="12.75" customHeight="1" x14ac:dyDescent="0.25">
      <c r="A92" s="3262">
        <v>1192.08</v>
      </c>
      <c r="B92" s="1073" t="s">
        <v>170</v>
      </c>
      <c r="C92" s="1331">
        <v>1501</v>
      </c>
      <c r="D92" s="1332">
        <v>4357</v>
      </c>
      <c r="E92" s="1333">
        <v>2122</v>
      </c>
      <c r="F92" s="3043" t="s">
        <v>1775</v>
      </c>
      <c r="G92" s="3263">
        <v>1293.22</v>
      </c>
      <c r="I92" s="3264"/>
    </row>
    <row r="93" spans="1:9" s="1067" customFormat="1" x14ac:dyDescent="0.25">
      <c r="A93" s="3262">
        <v>115.78</v>
      </c>
      <c r="B93" s="1082" t="s">
        <v>170</v>
      </c>
      <c r="C93" s="1334">
        <v>1502</v>
      </c>
      <c r="D93" s="1335">
        <v>4312</v>
      </c>
      <c r="E93" s="1336">
        <v>2122</v>
      </c>
      <c r="F93" s="3265" t="s">
        <v>1776</v>
      </c>
      <c r="G93" s="3263">
        <v>100.52</v>
      </c>
      <c r="I93" s="3264"/>
    </row>
    <row r="94" spans="1:9" s="1067" customFormat="1" x14ac:dyDescent="0.25">
      <c r="A94" s="3262">
        <v>341.7</v>
      </c>
      <c r="B94" s="1082" t="s">
        <v>170</v>
      </c>
      <c r="C94" s="1334">
        <v>1504</v>
      </c>
      <c r="D94" s="1335">
        <v>4357</v>
      </c>
      <c r="E94" s="1336">
        <v>2122</v>
      </c>
      <c r="F94" s="3265" t="s">
        <v>1777</v>
      </c>
      <c r="G94" s="3263">
        <v>61.17</v>
      </c>
      <c r="I94" s="3264"/>
    </row>
    <row r="95" spans="1:9" s="1067" customFormat="1" ht="12.75" customHeight="1" x14ac:dyDescent="0.25">
      <c r="A95" s="3262">
        <v>730.63</v>
      </c>
      <c r="B95" s="1082" t="s">
        <v>170</v>
      </c>
      <c r="C95" s="1334">
        <v>1505</v>
      </c>
      <c r="D95" s="1335">
        <v>4357</v>
      </c>
      <c r="E95" s="1336">
        <v>2122</v>
      </c>
      <c r="F95" s="3265" t="s">
        <v>1778</v>
      </c>
      <c r="G95" s="3263">
        <v>490.13</v>
      </c>
      <c r="I95" s="3264"/>
    </row>
    <row r="96" spans="1:9" s="1067" customFormat="1" ht="12.75" customHeight="1" x14ac:dyDescent="0.25">
      <c r="A96" s="3262">
        <v>35.299999999999997</v>
      </c>
      <c r="B96" s="1082" t="s">
        <v>170</v>
      </c>
      <c r="C96" s="1334">
        <v>1507</v>
      </c>
      <c r="D96" s="1335">
        <v>4356</v>
      </c>
      <c r="E96" s="1336">
        <v>2122</v>
      </c>
      <c r="F96" s="3265" t="s">
        <v>1779</v>
      </c>
      <c r="G96" s="3263">
        <v>74.34</v>
      </c>
      <c r="I96" s="3264"/>
    </row>
    <row r="97" spans="1:9" s="1067" customFormat="1" ht="12.75" customHeight="1" x14ac:dyDescent="0.25">
      <c r="A97" s="3262">
        <v>110.94</v>
      </c>
      <c r="B97" s="1082" t="s">
        <v>170</v>
      </c>
      <c r="C97" s="1334">
        <v>1508</v>
      </c>
      <c r="D97" s="1335">
        <v>4357</v>
      </c>
      <c r="E97" s="1336">
        <v>2122</v>
      </c>
      <c r="F97" s="3265" t="s">
        <v>1780</v>
      </c>
      <c r="G97" s="3263">
        <v>110.94</v>
      </c>
      <c r="I97" s="3264"/>
    </row>
    <row r="98" spans="1:9" s="1067" customFormat="1" ht="12.75" customHeight="1" x14ac:dyDescent="0.25">
      <c r="A98" s="3262">
        <v>323.42</v>
      </c>
      <c r="B98" s="1082" t="s">
        <v>170</v>
      </c>
      <c r="C98" s="1334">
        <v>1509</v>
      </c>
      <c r="D98" s="1335">
        <v>4357</v>
      </c>
      <c r="E98" s="1336">
        <v>2122</v>
      </c>
      <c r="F98" s="3265" t="s">
        <v>1781</v>
      </c>
      <c r="G98" s="3263">
        <v>332.06</v>
      </c>
      <c r="I98" s="3264"/>
    </row>
    <row r="99" spans="1:9" s="1067" customFormat="1" ht="12.75" customHeight="1" x14ac:dyDescent="0.25">
      <c r="A99" s="3262">
        <v>906.98</v>
      </c>
      <c r="B99" s="1082" t="s">
        <v>170</v>
      </c>
      <c r="C99" s="1334">
        <v>1510</v>
      </c>
      <c r="D99" s="1335">
        <v>4357</v>
      </c>
      <c r="E99" s="1336">
        <v>2122</v>
      </c>
      <c r="F99" s="3265" t="s">
        <v>1782</v>
      </c>
      <c r="G99" s="3263">
        <v>906.98</v>
      </c>
      <c r="I99" s="3264"/>
    </row>
    <row r="100" spans="1:9" s="1067" customFormat="1" ht="12.75" customHeight="1" x14ac:dyDescent="0.25">
      <c r="A100" s="3262">
        <v>490.79</v>
      </c>
      <c r="B100" s="1082" t="s">
        <v>170</v>
      </c>
      <c r="C100" s="1334">
        <v>1512</v>
      </c>
      <c r="D100" s="1335">
        <v>4357</v>
      </c>
      <c r="E100" s="1336">
        <v>2122</v>
      </c>
      <c r="F100" s="3265" t="s">
        <v>1783</v>
      </c>
      <c r="G100" s="3263">
        <v>490.8</v>
      </c>
      <c r="I100" s="3264"/>
    </row>
    <row r="101" spans="1:9" s="1067" customFormat="1" ht="12.75" customHeight="1" x14ac:dyDescent="0.25">
      <c r="A101" s="3262">
        <v>1213.56</v>
      </c>
      <c r="B101" s="1082" t="s">
        <v>170</v>
      </c>
      <c r="C101" s="1334">
        <v>1513</v>
      </c>
      <c r="D101" s="1335">
        <v>4357</v>
      </c>
      <c r="E101" s="1336">
        <v>2122</v>
      </c>
      <c r="F101" s="3265" t="s">
        <v>1784</v>
      </c>
      <c r="G101" s="3263">
        <v>1214</v>
      </c>
      <c r="I101" s="3264"/>
    </row>
    <row r="102" spans="1:9" s="1067" customFormat="1" ht="12.75" customHeight="1" x14ac:dyDescent="0.25">
      <c r="A102" s="3262">
        <v>457.04</v>
      </c>
      <c r="B102" s="1082" t="s">
        <v>170</v>
      </c>
      <c r="C102" s="1334">
        <v>1514</v>
      </c>
      <c r="D102" s="1335">
        <v>4357</v>
      </c>
      <c r="E102" s="1336">
        <v>2122</v>
      </c>
      <c r="F102" s="3265" t="s">
        <v>1785</v>
      </c>
      <c r="G102" s="3263">
        <v>0</v>
      </c>
      <c r="I102" s="3264"/>
    </row>
    <row r="103" spans="1:9" s="1067" customFormat="1" ht="12.75" customHeight="1" x14ac:dyDescent="0.25">
      <c r="A103" s="3262">
        <v>156.01</v>
      </c>
      <c r="B103" s="1082" t="s">
        <v>170</v>
      </c>
      <c r="C103" s="1334">
        <v>1515</v>
      </c>
      <c r="D103" s="1335">
        <v>4357</v>
      </c>
      <c r="E103" s="1336">
        <v>2122</v>
      </c>
      <c r="F103" s="3265" t="s">
        <v>1786</v>
      </c>
      <c r="G103" s="3263">
        <v>156</v>
      </c>
      <c r="I103" s="3264"/>
    </row>
    <row r="104" spans="1:9" s="1067" customFormat="1" ht="12.75" customHeight="1" x14ac:dyDescent="0.25">
      <c r="A104" s="3262">
        <v>1096.97</v>
      </c>
      <c r="B104" s="1082" t="s">
        <v>170</v>
      </c>
      <c r="C104" s="1334">
        <v>1516</v>
      </c>
      <c r="D104" s="1335">
        <v>4357</v>
      </c>
      <c r="E104" s="1336">
        <v>2122</v>
      </c>
      <c r="F104" s="3265" t="s">
        <v>1787</v>
      </c>
      <c r="G104" s="3263">
        <v>1096.96</v>
      </c>
      <c r="I104" s="3264"/>
    </row>
    <row r="105" spans="1:9" s="1067" customFormat="1" ht="12.75" customHeight="1" x14ac:dyDescent="0.25">
      <c r="A105" s="3262">
        <v>1506.05</v>
      </c>
      <c r="B105" s="1082" t="s">
        <v>170</v>
      </c>
      <c r="C105" s="1334">
        <v>1517</v>
      </c>
      <c r="D105" s="1335">
        <v>4357</v>
      </c>
      <c r="E105" s="1336">
        <v>2122</v>
      </c>
      <c r="F105" s="3265" t="s">
        <v>1788</v>
      </c>
      <c r="G105" s="3263">
        <v>0</v>
      </c>
      <c r="I105" s="3264"/>
    </row>
    <row r="106" spans="1:9" s="1067" customFormat="1" ht="12.75" customHeight="1" x14ac:dyDescent="0.25">
      <c r="A106" s="3262">
        <v>21.38</v>
      </c>
      <c r="B106" s="1082" t="s">
        <v>170</v>
      </c>
      <c r="C106" s="1334">
        <v>1519</v>
      </c>
      <c r="D106" s="1335">
        <v>4357</v>
      </c>
      <c r="E106" s="1336">
        <v>2122</v>
      </c>
      <c r="F106" s="3265" t="s">
        <v>1789</v>
      </c>
      <c r="G106" s="3263">
        <v>21.36</v>
      </c>
      <c r="I106" s="3264"/>
    </row>
    <row r="107" spans="1:9" s="1067" customFormat="1" ht="12.75" customHeight="1" x14ac:dyDescent="0.25">
      <c r="A107" s="3262">
        <v>174.08</v>
      </c>
      <c r="B107" s="1082" t="s">
        <v>170</v>
      </c>
      <c r="C107" s="1334">
        <v>1520</v>
      </c>
      <c r="D107" s="1335">
        <v>4356</v>
      </c>
      <c r="E107" s="1336">
        <v>2122</v>
      </c>
      <c r="F107" s="3265" t="s">
        <v>1790</v>
      </c>
      <c r="G107" s="3263">
        <v>174.08</v>
      </c>
      <c r="I107" s="3264"/>
    </row>
    <row r="108" spans="1:9" s="1067" customFormat="1" ht="12.75" customHeight="1" x14ac:dyDescent="0.25">
      <c r="A108" s="3262">
        <v>198.48</v>
      </c>
      <c r="B108" s="1077" t="s">
        <v>170</v>
      </c>
      <c r="C108" s="1334">
        <v>1521</v>
      </c>
      <c r="D108" s="1337">
        <v>4357</v>
      </c>
      <c r="E108" s="1336">
        <v>2122</v>
      </c>
      <c r="F108" s="3265" t="s">
        <v>1791</v>
      </c>
      <c r="G108" s="3263">
        <v>248.48</v>
      </c>
      <c r="I108" s="3264"/>
    </row>
    <row r="109" spans="1:9" s="1067" customFormat="1" ht="12.75" customHeight="1" x14ac:dyDescent="0.25">
      <c r="A109" s="3262">
        <v>188.28</v>
      </c>
      <c r="B109" s="1077" t="s">
        <v>170</v>
      </c>
      <c r="C109" s="1334">
        <v>1522</v>
      </c>
      <c r="D109" s="1337">
        <v>4357</v>
      </c>
      <c r="E109" s="1336">
        <v>2122</v>
      </c>
      <c r="F109" s="3265" t="s">
        <v>1792</v>
      </c>
      <c r="G109" s="3263">
        <v>220</v>
      </c>
      <c r="I109" s="3264"/>
    </row>
    <row r="110" spans="1:9" s="3086" customFormat="1" ht="13.5" customHeight="1" thickBot="1" x14ac:dyDescent="0.3">
      <c r="A110" s="3266">
        <v>814.39</v>
      </c>
      <c r="B110" s="1077" t="s">
        <v>170</v>
      </c>
      <c r="C110" s="1338">
        <v>1523</v>
      </c>
      <c r="D110" s="1339">
        <v>3529</v>
      </c>
      <c r="E110" s="1340">
        <v>2122</v>
      </c>
      <c r="F110" s="3267" t="s">
        <v>1793</v>
      </c>
      <c r="G110" s="3268">
        <v>814.39</v>
      </c>
      <c r="I110" s="3264"/>
    </row>
    <row r="111" spans="1:9" s="3086" customFormat="1" ht="13.5" customHeight="1" thickBot="1" x14ac:dyDescent="0.3">
      <c r="A111" s="3269">
        <v>0</v>
      </c>
      <c r="B111" s="3163" t="s">
        <v>2</v>
      </c>
      <c r="C111" s="3257" t="s">
        <v>673</v>
      </c>
      <c r="D111" s="3258" t="s">
        <v>674</v>
      </c>
      <c r="E111" s="3166" t="s">
        <v>675</v>
      </c>
      <c r="F111" s="3192" t="s">
        <v>876</v>
      </c>
      <c r="G111" s="3270">
        <v>0</v>
      </c>
    </row>
    <row r="112" spans="1:9" s="1067" customFormat="1" ht="13.5" customHeight="1" thickBot="1" x14ac:dyDescent="0.3">
      <c r="A112" s="3271">
        <v>0</v>
      </c>
      <c r="B112" s="3272" t="s">
        <v>170</v>
      </c>
      <c r="C112" s="3273">
        <v>1601</v>
      </c>
      <c r="D112" s="3274">
        <v>2212</v>
      </c>
      <c r="E112" s="3275">
        <v>2122</v>
      </c>
      <c r="F112" s="3276" t="s">
        <v>1794</v>
      </c>
      <c r="G112" s="3277">
        <v>0</v>
      </c>
    </row>
    <row r="113" spans="1:9" s="1067" customFormat="1" ht="12.75" customHeight="1" thickBot="1" x14ac:dyDescent="0.3">
      <c r="A113" s="3278">
        <f>SUM(A114:A120)</f>
        <v>5198.79</v>
      </c>
      <c r="B113" s="2557" t="s">
        <v>2</v>
      </c>
      <c r="C113" s="1328" t="s">
        <v>673</v>
      </c>
      <c r="D113" s="1329" t="s">
        <v>674</v>
      </c>
      <c r="E113" s="2558" t="s">
        <v>675</v>
      </c>
      <c r="F113" s="3044" t="s">
        <v>983</v>
      </c>
      <c r="G113" s="3233">
        <f>SUM(G114:G120)</f>
        <v>19020.41</v>
      </c>
      <c r="I113" s="3229"/>
    </row>
    <row r="114" spans="1:9" s="1067" customFormat="1" x14ac:dyDescent="0.25">
      <c r="A114" s="3279">
        <v>2746.2910000000002</v>
      </c>
      <c r="B114" s="1082" t="s">
        <v>170</v>
      </c>
      <c r="C114" s="3280">
        <v>1701</v>
      </c>
      <c r="D114" s="2560">
        <v>3314</v>
      </c>
      <c r="E114" s="1083">
        <v>2122</v>
      </c>
      <c r="F114" s="3281" t="s">
        <v>1770</v>
      </c>
      <c r="G114" s="3282">
        <v>2746</v>
      </c>
    </row>
    <row r="115" spans="1:9" s="1067" customFormat="1" x14ac:dyDescent="0.25">
      <c r="A115" s="3279">
        <v>1338.3119999999999</v>
      </c>
      <c r="B115" s="1082" t="s">
        <v>170</v>
      </c>
      <c r="C115" s="1334">
        <v>1702</v>
      </c>
      <c r="D115" s="2560">
        <v>3315</v>
      </c>
      <c r="E115" s="1080">
        <v>2122</v>
      </c>
      <c r="F115" s="3283" t="s">
        <v>1771</v>
      </c>
      <c r="G115" s="3282">
        <v>1816.04</v>
      </c>
    </row>
    <row r="116" spans="1:9" s="1067" customFormat="1" x14ac:dyDescent="0.25">
      <c r="A116" s="1545">
        <v>476.64600000000002</v>
      </c>
      <c r="B116" s="1082" t="s">
        <v>170</v>
      </c>
      <c r="C116" s="1334">
        <v>1703</v>
      </c>
      <c r="D116" s="2560">
        <v>3315</v>
      </c>
      <c r="E116" s="1080">
        <v>2122</v>
      </c>
      <c r="F116" s="3283" t="s">
        <v>1772</v>
      </c>
      <c r="G116" s="3284">
        <v>476.65</v>
      </c>
    </row>
    <row r="117" spans="1:9" s="1067" customFormat="1" x14ac:dyDescent="0.25">
      <c r="A117" s="1545">
        <v>395.125</v>
      </c>
      <c r="B117" s="1082" t="s">
        <v>170</v>
      </c>
      <c r="C117" s="1334">
        <v>1704</v>
      </c>
      <c r="D117" s="2560">
        <v>3315</v>
      </c>
      <c r="E117" s="1080">
        <v>2122</v>
      </c>
      <c r="F117" s="3283" t="s">
        <v>1773</v>
      </c>
      <c r="G117" s="3284">
        <v>476.36</v>
      </c>
    </row>
    <row r="118" spans="1:9" s="3086" customFormat="1" x14ac:dyDescent="0.25">
      <c r="A118" s="1545">
        <v>242.416</v>
      </c>
      <c r="B118" s="1077" t="s">
        <v>170</v>
      </c>
      <c r="C118" s="1334">
        <v>1705</v>
      </c>
      <c r="D118" s="3245">
        <v>3315</v>
      </c>
      <c r="E118" s="1080">
        <v>2122</v>
      </c>
      <c r="F118" s="3283" t="s">
        <v>1774</v>
      </c>
      <c r="G118" s="3284">
        <v>242.83</v>
      </c>
    </row>
    <row r="119" spans="1:9" s="3086" customFormat="1" x14ac:dyDescent="0.25">
      <c r="A119" s="1545">
        <v>0</v>
      </c>
      <c r="B119" s="1077" t="s">
        <v>170</v>
      </c>
      <c r="C119" s="1334">
        <v>1706</v>
      </c>
      <c r="D119" s="3245">
        <v>3741</v>
      </c>
      <c r="E119" s="1080">
        <v>2122</v>
      </c>
      <c r="F119" s="3334" t="s">
        <v>1933</v>
      </c>
      <c r="G119" s="3284">
        <v>9967.2000000000007</v>
      </c>
    </row>
    <row r="120" spans="1:9" s="3086" customFormat="1" ht="13.5" thickBot="1" x14ac:dyDescent="0.3">
      <c r="A120" s="1797">
        <v>0</v>
      </c>
      <c r="B120" s="2496" t="s">
        <v>170</v>
      </c>
      <c r="C120" s="1338">
        <v>1707</v>
      </c>
      <c r="D120" s="3285">
        <v>3741</v>
      </c>
      <c r="E120" s="2499">
        <v>2122</v>
      </c>
      <c r="F120" s="3333" t="s">
        <v>2313</v>
      </c>
      <c r="G120" s="3286">
        <v>3295.33</v>
      </c>
    </row>
    <row r="121" spans="1:9" s="3086" customFormat="1" ht="13.5" thickBot="1" x14ac:dyDescent="0.3">
      <c r="A121" s="3193">
        <f>A122</f>
        <v>232</v>
      </c>
      <c r="B121" s="3163" t="s">
        <v>2</v>
      </c>
      <c r="C121" s="3257" t="s">
        <v>673</v>
      </c>
      <c r="D121" s="3258" t="s">
        <v>674</v>
      </c>
      <c r="E121" s="3166" t="s">
        <v>675</v>
      </c>
      <c r="F121" s="3192" t="s">
        <v>2462</v>
      </c>
      <c r="G121" s="3193">
        <f>G122</f>
        <v>232</v>
      </c>
      <c r="I121" s="3137"/>
    </row>
    <row r="122" spans="1:9" s="3086" customFormat="1" ht="13.5" thickBot="1" x14ac:dyDescent="0.3">
      <c r="A122" s="3247">
        <v>232</v>
      </c>
      <c r="B122" s="3215" t="s">
        <v>170</v>
      </c>
      <c r="C122" s="3287">
        <v>1801</v>
      </c>
      <c r="D122" s="3288">
        <v>3792</v>
      </c>
      <c r="E122" s="3275">
        <v>2122</v>
      </c>
      <c r="F122" s="3289" t="s">
        <v>1769</v>
      </c>
      <c r="G122" s="3251">
        <v>232</v>
      </c>
    </row>
    <row r="123" spans="1:9" s="3086" customFormat="1" ht="12.75" customHeight="1" thickBot="1" x14ac:dyDescent="0.3">
      <c r="A123" s="3193">
        <f>SUM(A124:A125)</f>
        <v>0</v>
      </c>
      <c r="B123" s="3163" t="s">
        <v>2</v>
      </c>
      <c r="C123" s="3257" t="s">
        <v>673</v>
      </c>
      <c r="D123" s="3258" t="s">
        <v>674</v>
      </c>
      <c r="E123" s="3166" t="s">
        <v>675</v>
      </c>
      <c r="F123" s="3192" t="s">
        <v>1161</v>
      </c>
      <c r="G123" s="3193">
        <f>SUM(G124:G125)</f>
        <v>0</v>
      </c>
    </row>
    <row r="124" spans="1:9" s="3086" customFormat="1" x14ac:dyDescent="0.25">
      <c r="A124" s="3290">
        <v>0</v>
      </c>
      <c r="B124" s="3196" t="s">
        <v>170</v>
      </c>
      <c r="C124" s="3291">
        <v>1907</v>
      </c>
      <c r="D124" s="3133">
        <v>3523</v>
      </c>
      <c r="E124" s="3292">
        <v>2122</v>
      </c>
      <c r="F124" s="3293" t="s">
        <v>1795</v>
      </c>
      <c r="G124" s="3201">
        <v>0</v>
      </c>
    </row>
    <row r="125" spans="1:9" s="3086" customFormat="1" ht="13.5" thickBot="1" x14ac:dyDescent="0.3">
      <c r="A125" s="3294">
        <v>0</v>
      </c>
      <c r="B125" s="3295" t="s">
        <v>170</v>
      </c>
      <c r="C125" s="3296">
        <v>1910</v>
      </c>
      <c r="D125" s="3141">
        <v>3533</v>
      </c>
      <c r="E125" s="3297">
        <v>2122</v>
      </c>
      <c r="F125" s="3298" t="s">
        <v>1796</v>
      </c>
      <c r="G125" s="3299">
        <v>0</v>
      </c>
    </row>
    <row r="126" spans="1:9" s="3086" customFormat="1" ht="18" customHeight="1" thickBot="1" x14ac:dyDescent="0.25">
      <c r="G126" s="3254" t="s">
        <v>68</v>
      </c>
    </row>
    <row r="127" spans="1:9" s="3086" customFormat="1" ht="13.5" thickBot="1" x14ac:dyDescent="0.3">
      <c r="A127" s="1065" t="s">
        <v>1801</v>
      </c>
      <c r="B127" s="3423" t="s">
        <v>671</v>
      </c>
      <c r="C127" s="3424"/>
      <c r="D127" s="3424"/>
      <c r="E127" s="3425"/>
      <c r="F127" s="3160" t="s">
        <v>672</v>
      </c>
      <c r="G127" s="3090" t="s">
        <v>1800</v>
      </c>
      <c r="H127" s="3099"/>
    </row>
    <row r="128" spans="1:9" s="3086" customFormat="1" ht="13.5" thickBot="1" x14ac:dyDescent="0.3">
      <c r="A128" s="3300">
        <f>SUM(A129:A136)</f>
        <v>33963.46</v>
      </c>
      <c r="B128" s="3163" t="s">
        <v>2</v>
      </c>
      <c r="C128" s="3257" t="s">
        <v>4</v>
      </c>
      <c r="D128" s="3258" t="s">
        <v>674</v>
      </c>
      <c r="E128" s="3166" t="s">
        <v>675</v>
      </c>
      <c r="F128" s="3192" t="s">
        <v>1551</v>
      </c>
      <c r="G128" s="3193">
        <f>SUM(G129:G136)</f>
        <v>43144.5</v>
      </c>
    </row>
    <row r="129" spans="1:9" s="3086" customFormat="1" x14ac:dyDescent="0.25">
      <c r="A129" s="3301">
        <v>0</v>
      </c>
      <c r="B129" s="3196" t="s">
        <v>170</v>
      </c>
      <c r="C129" s="3302" t="s">
        <v>14</v>
      </c>
      <c r="D129" s="3291" t="s">
        <v>6</v>
      </c>
      <c r="E129" s="3135">
        <v>2451</v>
      </c>
      <c r="F129" s="3303" t="s">
        <v>2425</v>
      </c>
      <c r="G129" s="3304">
        <v>4000</v>
      </c>
      <c r="H129" s="3099"/>
    </row>
    <row r="130" spans="1:9" s="3086" customFormat="1" x14ac:dyDescent="0.25">
      <c r="A130" s="3305">
        <v>0</v>
      </c>
      <c r="B130" s="3204" t="s">
        <v>170</v>
      </c>
      <c r="C130" s="3306" t="s">
        <v>33</v>
      </c>
      <c r="D130" s="3173">
        <v>6310</v>
      </c>
      <c r="E130" s="3307">
        <v>2141</v>
      </c>
      <c r="F130" s="3308" t="s">
        <v>2463</v>
      </c>
      <c r="G130" s="3309">
        <v>4000</v>
      </c>
      <c r="H130" s="3099"/>
    </row>
    <row r="131" spans="1:9" s="3086" customFormat="1" x14ac:dyDescent="0.25">
      <c r="A131" s="3310">
        <v>6000</v>
      </c>
      <c r="B131" s="3204" t="s">
        <v>170</v>
      </c>
      <c r="C131" s="3433" t="s">
        <v>18</v>
      </c>
      <c r="D131" s="3311">
        <v>2229</v>
      </c>
      <c r="E131" s="3211">
        <v>2119</v>
      </c>
      <c r="F131" s="3312" t="s">
        <v>2464</v>
      </c>
      <c r="G131" s="3213">
        <v>8000</v>
      </c>
      <c r="I131" s="3099"/>
    </row>
    <row r="132" spans="1:9" s="3086" customFormat="1" x14ac:dyDescent="0.25">
      <c r="A132" s="3310">
        <v>2000</v>
      </c>
      <c r="B132" s="3204" t="s">
        <v>170</v>
      </c>
      <c r="C132" s="3434"/>
      <c r="D132" s="3311">
        <v>2299</v>
      </c>
      <c r="E132" s="3211">
        <v>2212</v>
      </c>
      <c r="F132" s="3312" t="s">
        <v>2465</v>
      </c>
      <c r="G132" s="3213">
        <v>2000</v>
      </c>
      <c r="H132" s="3099"/>
    </row>
    <row r="133" spans="1:9" s="3086" customFormat="1" x14ac:dyDescent="0.25">
      <c r="A133" s="3310">
        <v>6020</v>
      </c>
      <c r="B133" s="3204" t="s">
        <v>170</v>
      </c>
      <c r="C133" s="3435"/>
      <c r="D133" s="3311">
        <v>2292</v>
      </c>
      <c r="E133" s="3211">
        <v>2329</v>
      </c>
      <c r="F133" s="3312" t="s">
        <v>2466</v>
      </c>
      <c r="G133" s="3213">
        <v>6020</v>
      </c>
      <c r="H133" s="3099"/>
      <c r="I133" s="3194"/>
    </row>
    <row r="134" spans="1:9" s="3086" customFormat="1" x14ac:dyDescent="0.25">
      <c r="A134" s="3305">
        <v>640</v>
      </c>
      <c r="B134" s="3204" t="s">
        <v>170</v>
      </c>
      <c r="C134" s="3313" t="s">
        <v>39</v>
      </c>
      <c r="D134" s="3311">
        <v>6172</v>
      </c>
      <c r="E134" s="3211">
        <v>2324</v>
      </c>
      <c r="F134" s="3312" t="s">
        <v>2467</v>
      </c>
      <c r="G134" s="3213">
        <v>700</v>
      </c>
      <c r="H134" s="3099"/>
      <c r="I134" s="3194"/>
    </row>
    <row r="135" spans="1:9" s="3086" customFormat="1" x14ac:dyDescent="0.25">
      <c r="A135" s="3314">
        <v>11951.460000000001</v>
      </c>
      <c r="B135" s="3209" t="s">
        <v>170</v>
      </c>
      <c r="C135" s="3433" t="s">
        <v>10</v>
      </c>
      <c r="D135" s="3311">
        <v>3613</v>
      </c>
      <c r="E135" s="3211">
        <v>2132</v>
      </c>
      <c r="F135" s="3312" t="s">
        <v>2468</v>
      </c>
      <c r="G135" s="3213">
        <v>14674.5</v>
      </c>
      <c r="I135" s="3315"/>
    </row>
    <row r="136" spans="1:9" s="3086" customFormat="1" ht="13.5" thickBot="1" x14ac:dyDescent="0.3">
      <c r="A136" s="3316">
        <v>7352</v>
      </c>
      <c r="B136" s="3215" t="s">
        <v>170</v>
      </c>
      <c r="C136" s="3436"/>
      <c r="D136" s="3317">
        <v>3613</v>
      </c>
      <c r="E136" s="3217">
        <v>2324</v>
      </c>
      <c r="F136" s="3318" t="s">
        <v>2475</v>
      </c>
      <c r="G136" s="3188">
        <v>3750</v>
      </c>
      <c r="I136" s="3315"/>
    </row>
    <row r="137" spans="1:9" s="3086" customFormat="1" ht="16.5" customHeight="1" thickBot="1" x14ac:dyDescent="0.25">
      <c r="E137" s="3225"/>
      <c r="F137" s="3152"/>
      <c r="G137" s="3254" t="s">
        <v>68</v>
      </c>
      <c r="I137" s="3137"/>
    </row>
    <row r="138" spans="1:9" s="3086" customFormat="1" ht="13.5" thickBot="1" x14ac:dyDescent="0.3">
      <c r="A138" s="3427" t="s">
        <v>2469</v>
      </c>
      <c r="B138" s="3428"/>
      <c r="C138" s="3428"/>
      <c r="D138" s="3428"/>
      <c r="E138" s="3429"/>
      <c r="F138" s="3160" t="s">
        <v>672</v>
      </c>
      <c r="G138" s="3090" t="s">
        <v>1800</v>
      </c>
    </row>
    <row r="139" spans="1:9" s="3086" customFormat="1" ht="13.5" thickBot="1" x14ac:dyDescent="0.3">
      <c r="A139" s="3269">
        <f>SUM(A140:A141)</f>
        <v>127608.88</v>
      </c>
      <c r="B139" s="3163" t="s">
        <v>2</v>
      </c>
      <c r="C139" s="3257" t="s">
        <v>673</v>
      </c>
      <c r="D139" s="3258" t="s">
        <v>674</v>
      </c>
      <c r="E139" s="3166" t="s">
        <v>675</v>
      </c>
      <c r="F139" s="3192" t="s">
        <v>2470</v>
      </c>
      <c r="G139" s="3193">
        <f>SUM(G140:G141)</f>
        <v>132610.78</v>
      </c>
    </row>
    <row r="140" spans="1:9" s="3086" customFormat="1" x14ac:dyDescent="0.25">
      <c r="A140" s="3319">
        <v>100038</v>
      </c>
      <c r="B140" s="3094" t="s">
        <v>170</v>
      </c>
      <c r="C140" s="3302" t="s">
        <v>6</v>
      </c>
      <c r="D140" s="3302" t="s">
        <v>6</v>
      </c>
      <c r="E140" s="3320">
        <v>4112</v>
      </c>
      <c r="F140" s="3321" t="s">
        <v>2471</v>
      </c>
      <c r="G140" s="3304">
        <v>105039.9</v>
      </c>
    </row>
    <row r="141" spans="1:9" s="3086" customFormat="1" ht="13.5" thickBot="1" x14ac:dyDescent="0.3">
      <c r="A141" s="3322">
        <v>27570.880000000001</v>
      </c>
      <c r="B141" s="3323" t="s">
        <v>170</v>
      </c>
      <c r="C141" s="3324" t="s">
        <v>6</v>
      </c>
      <c r="D141" s="3324" t="s">
        <v>6</v>
      </c>
      <c r="E141" s="3325">
        <v>4121</v>
      </c>
      <c r="F141" s="3326" t="s">
        <v>2472</v>
      </c>
      <c r="G141" s="3327">
        <v>27570.880000000001</v>
      </c>
      <c r="I141" s="3110"/>
    </row>
    <row r="142" spans="1:9" s="3086" customFormat="1" ht="13.5" thickBot="1" x14ac:dyDescent="0.25">
      <c r="E142" s="3225"/>
      <c r="F142" s="3152"/>
      <c r="G142" s="3254" t="s">
        <v>68</v>
      </c>
    </row>
    <row r="143" spans="1:9" s="3086" customFormat="1" ht="13.5" thickBot="1" x14ac:dyDescent="0.3">
      <c r="A143" s="3427" t="s">
        <v>454</v>
      </c>
      <c r="B143" s="3428"/>
      <c r="C143" s="3428"/>
      <c r="D143" s="3428"/>
      <c r="E143" s="3429"/>
      <c r="F143" s="3160" t="s">
        <v>672</v>
      </c>
      <c r="G143" s="3090" t="s">
        <v>1800</v>
      </c>
      <c r="H143" s="3099"/>
    </row>
    <row r="144" spans="1:9" s="3086" customFormat="1" ht="13.5" thickBot="1" x14ac:dyDescent="0.3">
      <c r="A144" s="3269">
        <f>SUM(A145:A145)</f>
        <v>90000</v>
      </c>
      <c r="B144" s="3163" t="s">
        <v>2</v>
      </c>
      <c r="C144" s="3257" t="s">
        <v>673</v>
      </c>
      <c r="D144" s="3258" t="s">
        <v>674</v>
      </c>
      <c r="E144" s="3166" t="s">
        <v>675</v>
      </c>
      <c r="F144" s="3192" t="s">
        <v>2473</v>
      </c>
      <c r="G144" s="3193">
        <f>SUM(G145:G145)</f>
        <v>310000</v>
      </c>
    </row>
    <row r="145" spans="1:7" ht="13.5" thickBot="1" x14ac:dyDescent="0.25">
      <c r="A145" s="3328">
        <v>90000</v>
      </c>
      <c r="B145" s="3122" t="s">
        <v>170</v>
      </c>
      <c r="C145" s="3329" t="s">
        <v>6</v>
      </c>
      <c r="D145" s="3329" t="s">
        <v>6</v>
      </c>
      <c r="E145" s="3330">
        <v>8115</v>
      </c>
      <c r="F145" s="3331" t="s">
        <v>2408</v>
      </c>
      <c r="G145" s="3332">
        <v>310000</v>
      </c>
    </row>
    <row r="149" spans="1:7" x14ac:dyDescent="0.2">
      <c r="G149" s="3157"/>
    </row>
    <row r="165" spans="7:7" x14ac:dyDescent="0.2">
      <c r="G165" s="3099"/>
    </row>
  </sheetData>
  <mergeCells count="11">
    <mergeCell ref="B127:E127"/>
    <mergeCell ref="C131:C133"/>
    <mergeCell ref="C135:C136"/>
    <mergeCell ref="A138:E138"/>
    <mergeCell ref="A143:E143"/>
    <mergeCell ref="B74:E74"/>
    <mergeCell ref="A1:G1"/>
    <mergeCell ref="A3:G3"/>
    <mergeCell ref="B5:E5"/>
    <mergeCell ref="C7:C11"/>
    <mergeCell ref="B25:E25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BC2CF-6F2F-4704-88A0-1C1ED95635DC}">
  <sheetPr>
    <tabColor theme="5" tint="0.39997558519241921"/>
  </sheetPr>
  <dimension ref="A1:L25"/>
  <sheetViews>
    <sheetView workbookViewId="0">
      <selection activeCell="A20" sqref="A20:I21"/>
    </sheetView>
  </sheetViews>
  <sheetFormatPr defaultColWidth="9.140625" defaultRowHeight="12.75" x14ac:dyDescent="0.2"/>
  <cols>
    <col min="1" max="16384" width="9.140625" style="3079"/>
  </cols>
  <sheetData>
    <row r="1" spans="1:12" ht="26.25" x14ac:dyDescent="0.4">
      <c r="A1" s="3383" t="s">
        <v>2395</v>
      </c>
      <c r="B1" s="3383"/>
      <c r="C1" s="3383"/>
      <c r="D1" s="3383"/>
      <c r="E1" s="3383"/>
      <c r="F1" s="3383"/>
      <c r="G1" s="3383"/>
      <c r="H1" s="3383"/>
      <c r="I1" s="3383"/>
      <c r="J1" s="3078"/>
      <c r="K1" s="3078"/>
      <c r="L1" s="3078"/>
    </row>
    <row r="20" spans="1:12" ht="12.75" customHeight="1" x14ac:dyDescent="0.2">
      <c r="A20" s="3384" t="s">
        <v>2476</v>
      </c>
      <c r="B20" s="3384"/>
      <c r="C20" s="3384"/>
      <c r="D20" s="3384"/>
      <c r="E20" s="3384"/>
      <c r="F20" s="3384"/>
      <c r="G20" s="3384"/>
      <c r="H20" s="3384"/>
      <c r="I20" s="3384"/>
      <c r="J20" s="3080"/>
      <c r="K20" s="3080"/>
      <c r="L20" s="3080"/>
    </row>
    <row r="21" spans="1:12" ht="12.75" customHeight="1" x14ac:dyDescent="0.2">
      <c r="A21" s="3384"/>
      <c r="B21" s="3384"/>
      <c r="C21" s="3384"/>
      <c r="D21" s="3384"/>
      <c r="E21" s="3384"/>
      <c r="F21" s="3384"/>
      <c r="G21" s="3384"/>
      <c r="H21" s="3384"/>
      <c r="I21" s="3384"/>
      <c r="J21" s="3080"/>
      <c r="K21" s="3080"/>
      <c r="L21" s="3080"/>
    </row>
    <row r="22" spans="1:12" ht="12.75" customHeight="1" x14ac:dyDescent="0.2">
      <c r="A22" s="3080"/>
      <c r="B22" s="3080"/>
      <c r="C22" s="3080"/>
      <c r="D22" s="3080"/>
      <c r="E22" s="3080"/>
      <c r="F22" s="3080"/>
      <c r="G22" s="3080"/>
      <c r="H22" s="3080"/>
      <c r="I22" s="3080"/>
      <c r="J22" s="3080"/>
      <c r="K22" s="3080"/>
      <c r="L22" s="3080"/>
    </row>
    <row r="23" spans="1:12" ht="12.75" customHeight="1" x14ac:dyDescent="0.2">
      <c r="A23" s="3080"/>
      <c r="B23" s="3080"/>
      <c r="C23" s="3080"/>
      <c r="D23" s="3080"/>
      <c r="E23" s="3080"/>
      <c r="F23" s="3080"/>
      <c r="G23" s="3080"/>
      <c r="H23" s="3080"/>
      <c r="I23" s="3080"/>
      <c r="J23" s="3080"/>
      <c r="K23" s="3080"/>
      <c r="L23" s="3080"/>
    </row>
    <row r="24" spans="1:12" ht="12.75" customHeight="1" x14ac:dyDescent="0.2">
      <c r="A24" s="3081"/>
      <c r="B24" s="3081"/>
      <c r="C24" s="3081"/>
      <c r="D24" s="3081"/>
      <c r="E24" s="3081"/>
      <c r="F24" s="3081"/>
      <c r="G24" s="3081"/>
      <c r="H24" s="3081"/>
      <c r="I24" s="3081"/>
      <c r="J24" s="3081"/>
      <c r="K24" s="3081"/>
      <c r="L24" s="3081"/>
    </row>
    <row r="25" spans="1:12" ht="12.75" customHeight="1" x14ac:dyDescent="0.2">
      <c r="A25" s="3081"/>
      <c r="B25" s="3081"/>
      <c r="C25" s="3081"/>
      <c r="D25" s="3081"/>
      <c r="E25" s="3081"/>
      <c r="F25" s="3081"/>
      <c r="G25" s="3081"/>
      <c r="H25" s="3081"/>
      <c r="I25" s="3081"/>
      <c r="J25" s="3081"/>
      <c r="K25" s="3081"/>
      <c r="L25" s="3081"/>
    </row>
  </sheetData>
  <mergeCells count="2">
    <mergeCell ref="A1:I1"/>
    <mergeCell ref="A20:I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M121"/>
  <sheetViews>
    <sheetView zoomScaleNormal="100" workbookViewId="0">
      <selection sqref="A1:J1"/>
    </sheetView>
  </sheetViews>
  <sheetFormatPr defaultColWidth="9.140625" defaultRowHeight="12.75" x14ac:dyDescent="0.2"/>
  <cols>
    <col min="1" max="2" width="3" style="1" bestFit="1" customWidth="1"/>
    <col min="3" max="3" width="8.42578125" style="1" bestFit="1" customWidth="1"/>
    <col min="4" max="4" width="4.85546875" style="1" customWidth="1"/>
    <col min="5" max="5" width="37.7109375" style="1" customWidth="1"/>
    <col min="6" max="7" width="12.42578125" style="1" customWidth="1"/>
    <col min="8" max="9" width="13.140625" style="1" customWidth="1"/>
    <col min="10" max="10" width="12.5703125" style="1" customWidth="1"/>
    <col min="11" max="11" width="5.42578125" style="89" customWidth="1"/>
    <col min="12" max="12" width="11.7109375" style="1" bestFit="1" customWidth="1"/>
    <col min="13" max="16384" width="9.140625" style="1"/>
  </cols>
  <sheetData>
    <row r="1" spans="1:13" ht="18" x14ac:dyDescent="0.25">
      <c r="A1" s="3388" t="s">
        <v>1797</v>
      </c>
      <c r="B1" s="3388"/>
      <c r="C1" s="3388"/>
      <c r="D1" s="3388"/>
      <c r="E1" s="3388"/>
      <c r="F1" s="3388"/>
      <c r="G1" s="3388"/>
      <c r="H1" s="3388"/>
      <c r="I1" s="3388"/>
      <c r="J1" s="3388"/>
      <c r="K1" s="95"/>
    </row>
    <row r="2" spans="1:13" x14ac:dyDescent="0.2">
      <c r="A2" s="84"/>
      <c r="B2" s="84"/>
      <c r="C2" s="84"/>
      <c r="D2" s="84"/>
      <c r="E2" s="85"/>
      <c r="F2" s="86"/>
      <c r="G2" s="86"/>
      <c r="H2" s="86"/>
      <c r="I2" s="86"/>
      <c r="J2" s="86"/>
      <c r="K2" s="88"/>
    </row>
    <row r="3" spans="1:13" ht="15.75" x14ac:dyDescent="0.25">
      <c r="A3" s="3437" t="s">
        <v>1807</v>
      </c>
      <c r="B3" s="3437"/>
      <c r="C3" s="3437"/>
      <c r="D3" s="3437"/>
      <c r="E3" s="3437"/>
      <c r="F3" s="3437"/>
      <c r="G3" s="3437"/>
      <c r="H3" s="3437"/>
      <c r="I3" s="3437"/>
      <c r="J3" s="3437"/>
      <c r="K3" s="96"/>
    </row>
    <row r="5" spans="1:13" ht="13.5" customHeight="1" thickBot="1" x14ac:dyDescent="0.3">
      <c r="A5" s="3"/>
      <c r="B5" s="4"/>
      <c r="C5" s="3"/>
      <c r="D5" s="5"/>
      <c r="E5" s="3"/>
      <c r="F5" s="3"/>
      <c r="G5" s="3"/>
      <c r="H5" s="3"/>
      <c r="I5" s="3"/>
      <c r="J5" s="6" t="s">
        <v>0</v>
      </c>
      <c r="K5" s="90"/>
    </row>
    <row r="6" spans="1:13" ht="34.5" thickBot="1" x14ac:dyDescent="0.2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2" t="s">
        <v>1801</v>
      </c>
      <c r="G6" s="2971" t="s">
        <v>2312</v>
      </c>
      <c r="H6" s="2987" t="s">
        <v>2484</v>
      </c>
      <c r="I6" s="2979" t="s">
        <v>2485</v>
      </c>
      <c r="J6" s="97" t="s">
        <v>1800</v>
      </c>
      <c r="K6" s="91"/>
      <c r="L6" s="2"/>
      <c r="M6" s="2"/>
    </row>
    <row r="7" spans="1:13" ht="13.5" thickBot="1" x14ac:dyDescent="0.25">
      <c r="A7" s="13" t="s">
        <v>1</v>
      </c>
      <c r="B7" s="14" t="s">
        <v>6</v>
      </c>
      <c r="C7" s="15">
        <v>910</v>
      </c>
      <c r="D7" s="16" t="s">
        <v>6</v>
      </c>
      <c r="E7" s="17" t="s">
        <v>7</v>
      </c>
      <c r="F7" s="18">
        <f>SUM(F8:F9)</f>
        <v>35729</v>
      </c>
      <c r="G7" s="2972">
        <f>SUM(G8:G9)</f>
        <v>36979</v>
      </c>
      <c r="H7" s="2988">
        <f>SUM(H8:H9)</f>
        <v>37014.675000000003</v>
      </c>
      <c r="I7" s="2980">
        <f>SUM(I8:I9)</f>
        <v>37014.67</v>
      </c>
      <c r="J7" s="98">
        <f>SUM(J8:J9)</f>
        <v>37014.67</v>
      </c>
      <c r="K7" s="92"/>
    </row>
    <row r="8" spans="1:13" x14ac:dyDescent="0.2">
      <c r="A8" s="19"/>
      <c r="B8" s="20" t="s">
        <v>2</v>
      </c>
      <c r="C8" s="21">
        <v>91001</v>
      </c>
      <c r="D8" s="22" t="s">
        <v>8</v>
      </c>
      <c r="E8" s="23" t="s">
        <v>9</v>
      </c>
      <c r="F8" s="24">
        <v>4924.8</v>
      </c>
      <c r="G8" s="2973">
        <v>4924.8</v>
      </c>
      <c r="H8" s="2989">
        <v>4894.8</v>
      </c>
      <c r="I8" s="2981">
        <f>Hejtman!E10</f>
        <v>4894.8</v>
      </c>
      <c r="J8" s="99">
        <f>Hejtman!F23</f>
        <v>4894.8</v>
      </c>
      <c r="K8" s="93"/>
    </row>
    <row r="9" spans="1:13" ht="13.5" thickBot="1" x14ac:dyDescent="0.25">
      <c r="A9" s="25"/>
      <c r="B9" s="26" t="s">
        <v>2</v>
      </c>
      <c r="C9" s="27">
        <v>91015</v>
      </c>
      <c r="D9" s="28" t="s">
        <v>10</v>
      </c>
      <c r="E9" s="29" t="s">
        <v>11</v>
      </c>
      <c r="F9" s="30">
        <v>30804.2</v>
      </c>
      <c r="G9" s="2974">
        <v>32054.2</v>
      </c>
      <c r="H9" s="2990">
        <v>32119.875</v>
      </c>
      <c r="I9" s="2982">
        <f>Ředitel!E10</f>
        <v>32119.87</v>
      </c>
      <c r="J9" s="100">
        <f>Ředitel!F21</f>
        <v>32119.87</v>
      </c>
      <c r="K9" s="93"/>
    </row>
    <row r="10" spans="1:13" ht="13.5" thickBot="1" x14ac:dyDescent="0.25">
      <c r="A10" s="31" t="s">
        <v>1</v>
      </c>
      <c r="B10" s="32" t="s">
        <v>6</v>
      </c>
      <c r="C10" s="33">
        <v>911</v>
      </c>
      <c r="D10" s="34" t="s">
        <v>6</v>
      </c>
      <c r="E10" s="35" t="s">
        <v>12</v>
      </c>
      <c r="F10" s="18">
        <f>SUM(F11)</f>
        <v>325331.84999999998</v>
      </c>
      <c r="G10" s="2972">
        <f>G11</f>
        <v>328194.32</v>
      </c>
      <c r="H10" s="2988">
        <f>H11</f>
        <v>347024.78210000001</v>
      </c>
      <c r="I10" s="2980">
        <f>SUM(I11)</f>
        <v>343886.78</v>
      </c>
      <c r="J10" s="98">
        <f>SUM(J11)</f>
        <v>343886.78</v>
      </c>
      <c r="K10" s="92"/>
    </row>
    <row r="11" spans="1:13" ht="13.5" thickBot="1" x14ac:dyDescent="0.25">
      <c r="A11" s="25"/>
      <c r="B11" s="26" t="s">
        <v>2</v>
      </c>
      <c r="C11" s="27">
        <v>91115</v>
      </c>
      <c r="D11" s="28" t="s">
        <v>10</v>
      </c>
      <c r="E11" s="29" t="s">
        <v>11</v>
      </c>
      <c r="F11" s="30">
        <v>325331.84999999998</v>
      </c>
      <c r="G11" s="2974">
        <v>328194.32</v>
      </c>
      <c r="H11" s="2990">
        <v>347024.78210000001</v>
      </c>
      <c r="I11" s="2982">
        <f>Ředitel!E11</f>
        <v>343886.78</v>
      </c>
      <c r="J11" s="100">
        <f>Ředitel!F52</f>
        <v>343886.78</v>
      </c>
      <c r="K11" s="93"/>
      <c r="L11" s="2"/>
      <c r="M11" s="2"/>
    </row>
    <row r="12" spans="1:13" ht="13.5" customHeight="1" thickBot="1" x14ac:dyDescent="0.25">
      <c r="A12" s="31" t="s">
        <v>1</v>
      </c>
      <c r="B12" s="32" t="s">
        <v>6</v>
      </c>
      <c r="C12" s="33">
        <v>912</v>
      </c>
      <c r="D12" s="34" t="s">
        <v>6</v>
      </c>
      <c r="E12" s="35" t="s">
        <v>13</v>
      </c>
      <c r="F12" s="18">
        <f>SUM(F13:F18)</f>
        <v>23250</v>
      </c>
      <c r="G12" s="2972">
        <f>SUM(G13:G18)</f>
        <v>126146.74</v>
      </c>
      <c r="H12" s="2988">
        <f>SUM(H13:H18)</f>
        <v>96429</v>
      </c>
      <c r="I12" s="2980">
        <f>SUM(I13:I18)</f>
        <v>46650</v>
      </c>
      <c r="J12" s="98">
        <f>SUM(J13:J18)</f>
        <v>46650</v>
      </c>
      <c r="K12" s="92"/>
      <c r="L12" s="2"/>
      <c r="M12" s="2"/>
    </row>
    <row r="13" spans="1:13" x14ac:dyDescent="0.2">
      <c r="A13" s="36"/>
      <c r="B13" s="37" t="s">
        <v>2</v>
      </c>
      <c r="C13" s="38">
        <v>91204</v>
      </c>
      <c r="D13" s="39" t="s">
        <v>14</v>
      </c>
      <c r="E13" s="40" t="s">
        <v>15</v>
      </c>
      <c r="F13" s="24">
        <v>5100</v>
      </c>
      <c r="G13" s="2973">
        <v>26225.460000000003</v>
      </c>
      <c r="H13" s="2989">
        <v>13200</v>
      </c>
      <c r="I13" s="2981">
        <f>OŠMTSV!E10</f>
        <v>9700</v>
      </c>
      <c r="J13" s="99">
        <f>OŠMTSV!F23</f>
        <v>9700</v>
      </c>
      <c r="K13" s="93"/>
      <c r="L13" s="41"/>
      <c r="M13" s="2"/>
    </row>
    <row r="14" spans="1:13" x14ac:dyDescent="0.2">
      <c r="A14" s="42"/>
      <c r="B14" s="43" t="s">
        <v>2</v>
      </c>
      <c r="C14" s="44">
        <v>91205</v>
      </c>
      <c r="D14" s="45" t="s">
        <v>16</v>
      </c>
      <c r="E14" s="46" t="s">
        <v>17</v>
      </c>
      <c r="F14" s="47">
        <v>5000</v>
      </c>
      <c r="G14" s="2975">
        <v>14985.29</v>
      </c>
      <c r="H14" s="2991">
        <v>5000</v>
      </c>
      <c r="I14" s="2983">
        <f>Sociální!E10</f>
        <v>3500</v>
      </c>
      <c r="J14" s="101">
        <f>Sociální!F23</f>
        <v>3500</v>
      </c>
      <c r="K14" s="93"/>
      <c r="L14" s="41"/>
      <c r="M14" s="2"/>
    </row>
    <row r="15" spans="1:13" x14ac:dyDescent="0.2">
      <c r="A15" s="42"/>
      <c r="B15" s="43" t="s">
        <v>2</v>
      </c>
      <c r="C15" s="44">
        <v>91206</v>
      </c>
      <c r="D15" s="45" t="s">
        <v>18</v>
      </c>
      <c r="E15" s="46" t="s">
        <v>2248</v>
      </c>
      <c r="F15" s="47">
        <v>6950</v>
      </c>
      <c r="G15" s="2975">
        <v>55259</v>
      </c>
      <c r="H15" s="2991">
        <v>23650</v>
      </c>
      <c r="I15" s="2983">
        <f>Silnič.hospodářství!E10</f>
        <v>23150</v>
      </c>
      <c r="J15" s="101">
        <f>Silnič.hospodářství!F23</f>
        <v>23150</v>
      </c>
      <c r="K15" s="93"/>
      <c r="L15" s="41"/>
      <c r="M15" s="2"/>
    </row>
    <row r="16" spans="1:13" x14ac:dyDescent="0.2">
      <c r="A16" s="42"/>
      <c r="B16" s="43" t="s">
        <v>2</v>
      </c>
      <c r="C16" s="44">
        <v>91207</v>
      </c>
      <c r="D16" s="45" t="s">
        <v>19</v>
      </c>
      <c r="E16" s="46" t="s">
        <v>20</v>
      </c>
      <c r="F16" s="47">
        <v>4200</v>
      </c>
      <c r="G16" s="2975">
        <v>13980.74</v>
      </c>
      <c r="H16" s="2991">
        <v>3300</v>
      </c>
      <c r="I16" s="2983">
        <f>Kultura!E10</f>
        <v>3300</v>
      </c>
      <c r="J16" s="101">
        <f>Kultura!F24</f>
        <v>3300</v>
      </c>
      <c r="K16" s="93"/>
      <c r="L16" s="41"/>
      <c r="M16" s="2"/>
    </row>
    <row r="17" spans="1:13" x14ac:dyDescent="0.2">
      <c r="A17" s="42"/>
      <c r="B17" s="43" t="s">
        <v>2</v>
      </c>
      <c r="C17" s="44">
        <v>91208</v>
      </c>
      <c r="D17" s="45" t="s">
        <v>21</v>
      </c>
      <c r="E17" s="46" t="s">
        <v>22</v>
      </c>
      <c r="F17" s="47">
        <v>0</v>
      </c>
      <c r="G17" s="2975">
        <v>0</v>
      </c>
      <c r="H17" s="2991">
        <v>0</v>
      </c>
      <c r="I17" s="2983">
        <f>ŽP!E10</f>
        <v>0</v>
      </c>
      <c r="J17" s="101">
        <f>ŽP!E10</f>
        <v>0</v>
      </c>
      <c r="K17" s="93"/>
      <c r="L17" s="41"/>
      <c r="M17" s="2"/>
    </row>
    <row r="18" spans="1:13" ht="13.5" thickBot="1" x14ac:dyDescent="0.25">
      <c r="A18" s="42"/>
      <c r="B18" s="43" t="s">
        <v>2</v>
      </c>
      <c r="C18" s="44">
        <v>91209</v>
      </c>
      <c r="D18" s="45" t="s">
        <v>23</v>
      </c>
      <c r="E18" s="46" t="s">
        <v>24</v>
      </c>
      <c r="F18" s="47">
        <v>2000</v>
      </c>
      <c r="G18" s="2975">
        <v>15696.25</v>
      </c>
      <c r="H18" s="2991">
        <v>51279</v>
      </c>
      <c r="I18" s="2983">
        <f>Zdravotnictví!E10</f>
        <v>7000</v>
      </c>
      <c r="J18" s="101">
        <f>Zdravotnictví!F23</f>
        <v>7000</v>
      </c>
      <c r="K18" s="93"/>
      <c r="L18" s="41"/>
      <c r="M18" s="2"/>
    </row>
    <row r="19" spans="1:13" ht="13.5" customHeight="1" thickBot="1" x14ac:dyDescent="0.25">
      <c r="A19" s="31" t="s">
        <v>1</v>
      </c>
      <c r="B19" s="32" t="s">
        <v>6</v>
      </c>
      <c r="C19" s="33">
        <v>913</v>
      </c>
      <c r="D19" s="34" t="s">
        <v>6</v>
      </c>
      <c r="E19" s="35" t="s">
        <v>25</v>
      </c>
      <c r="F19" s="18">
        <f>SUM(F20:F27)</f>
        <v>1083152.8600000001</v>
      </c>
      <c r="G19" s="2972">
        <f>SUM(G20:G27)</f>
        <v>1149118.9000000001</v>
      </c>
      <c r="H19" s="2988">
        <f>SUM(H20:H27)</f>
        <v>1359958.2139999999</v>
      </c>
      <c r="I19" s="2980">
        <f>SUM(I20:I27)</f>
        <v>1276840.807</v>
      </c>
      <c r="J19" s="98">
        <f>SUM(J20:J27)</f>
        <v>1276840.807</v>
      </c>
      <c r="K19" s="92"/>
      <c r="L19" s="41"/>
      <c r="M19" s="2"/>
    </row>
    <row r="20" spans="1:13" x14ac:dyDescent="0.2">
      <c r="A20" s="36"/>
      <c r="B20" s="37" t="s">
        <v>2</v>
      </c>
      <c r="C20" s="38">
        <v>91304</v>
      </c>
      <c r="D20" s="39" t="s">
        <v>14</v>
      </c>
      <c r="E20" s="40" t="s">
        <v>15</v>
      </c>
      <c r="F20" s="24">
        <v>276009.84999999998</v>
      </c>
      <c r="G20" s="2973">
        <v>275825.73</v>
      </c>
      <c r="H20" s="2989">
        <v>347760.82500000001</v>
      </c>
      <c r="I20" s="2981">
        <f>OŠMTSV!E11</f>
        <v>300362.69999999995</v>
      </c>
      <c r="J20" s="99">
        <f>OŠMTSV!H35</f>
        <v>300362.69999999995</v>
      </c>
      <c r="K20" s="93"/>
      <c r="L20" s="41"/>
      <c r="M20" s="2"/>
    </row>
    <row r="21" spans="1:13" x14ac:dyDescent="0.2">
      <c r="A21" s="42"/>
      <c r="B21" s="43" t="s">
        <v>2</v>
      </c>
      <c r="C21" s="44">
        <v>91305</v>
      </c>
      <c r="D21" s="45" t="s">
        <v>16</v>
      </c>
      <c r="E21" s="46" t="s">
        <v>17</v>
      </c>
      <c r="F21" s="47">
        <v>138663.17000000001</v>
      </c>
      <c r="G21" s="2975">
        <v>146820.53</v>
      </c>
      <c r="H21" s="2991">
        <v>132754.29200000002</v>
      </c>
      <c r="I21" s="2983">
        <f>Sociální!E11</f>
        <v>132966.80200000003</v>
      </c>
      <c r="J21" s="101">
        <f>Sociální!H42</f>
        <v>132966.80200000003</v>
      </c>
      <c r="K21" s="93"/>
      <c r="L21" s="41"/>
      <c r="M21" s="2"/>
    </row>
    <row r="22" spans="1:13" x14ac:dyDescent="0.2">
      <c r="A22" s="42"/>
      <c r="B22" s="43" t="s">
        <v>2</v>
      </c>
      <c r="C22" s="44">
        <v>91306</v>
      </c>
      <c r="D22" s="45" t="s">
        <v>18</v>
      </c>
      <c r="E22" s="46" t="s">
        <v>2248</v>
      </c>
      <c r="F22" s="47">
        <v>311136</v>
      </c>
      <c r="G22" s="2975">
        <v>352776</v>
      </c>
      <c r="H22" s="2991">
        <v>378404.8</v>
      </c>
      <c r="I22" s="2983">
        <f>Silnič.hospodářství!E11</f>
        <v>340245.8</v>
      </c>
      <c r="J22" s="101">
        <f>Silnič.hospodářství!H37</f>
        <v>340245.8</v>
      </c>
      <c r="K22" s="93"/>
      <c r="L22" s="48"/>
    </row>
    <row r="23" spans="1:13" x14ac:dyDescent="0.2">
      <c r="A23" s="42"/>
      <c r="B23" s="43" t="s">
        <v>2</v>
      </c>
      <c r="C23" s="44">
        <v>91307</v>
      </c>
      <c r="D23" s="45" t="s">
        <v>19</v>
      </c>
      <c r="E23" s="46" t="s">
        <v>20</v>
      </c>
      <c r="F23" s="47">
        <v>131980.79999999999</v>
      </c>
      <c r="G23" s="2975">
        <v>134447.79999999999</v>
      </c>
      <c r="H23" s="2991">
        <v>238164.89700000003</v>
      </c>
      <c r="I23" s="2983">
        <f>Kultura!E11</f>
        <v>240392.10500000001</v>
      </c>
      <c r="J23" s="101">
        <f>Kultura!H37</f>
        <v>240392.10500000001</v>
      </c>
      <c r="K23" s="93"/>
      <c r="L23" s="48"/>
    </row>
    <row r="24" spans="1:13" x14ac:dyDescent="0.2">
      <c r="A24" s="42"/>
      <c r="B24" s="43" t="s">
        <v>2</v>
      </c>
      <c r="C24" s="44">
        <v>91308</v>
      </c>
      <c r="D24" s="45" t="s">
        <v>21</v>
      </c>
      <c r="E24" s="46" t="s">
        <v>22</v>
      </c>
      <c r="F24" s="47">
        <v>5760</v>
      </c>
      <c r="G24" s="2975">
        <v>5760</v>
      </c>
      <c r="H24" s="2991">
        <v>6365.4</v>
      </c>
      <c r="I24" s="2983">
        <f>ŽP!E11</f>
        <v>6365.4</v>
      </c>
      <c r="J24" s="101">
        <f>ŽP!H25</f>
        <v>6365.4</v>
      </c>
      <c r="K24" s="93"/>
      <c r="L24" s="48"/>
    </row>
    <row r="25" spans="1:13" x14ac:dyDescent="0.2">
      <c r="A25" s="42"/>
      <c r="B25" s="43" t="s">
        <v>2</v>
      </c>
      <c r="C25" s="44">
        <v>91309</v>
      </c>
      <c r="D25" s="45" t="s">
        <v>23</v>
      </c>
      <c r="E25" s="46" t="s">
        <v>24</v>
      </c>
      <c r="F25" s="47">
        <v>208103.04000000001</v>
      </c>
      <c r="G25" s="2975">
        <v>221988.84</v>
      </c>
      <c r="H25" s="2991">
        <v>244008</v>
      </c>
      <c r="I25" s="2983">
        <f>Zdravotnictví!E11</f>
        <v>244008</v>
      </c>
      <c r="J25" s="101">
        <f>Zdravotnictví!H33</f>
        <v>244008</v>
      </c>
      <c r="K25" s="93"/>
      <c r="L25" s="48"/>
    </row>
    <row r="26" spans="1:13" x14ac:dyDescent="0.2">
      <c r="A26" s="42"/>
      <c r="B26" s="43" t="s">
        <v>2</v>
      </c>
      <c r="C26" s="44">
        <v>91318</v>
      </c>
      <c r="D26" s="49" t="s">
        <v>26</v>
      </c>
      <c r="E26" s="46" t="s">
        <v>27</v>
      </c>
      <c r="F26" s="47">
        <v>11500</v>
      </c>
      <c r="G26" s="2975">
        <v>11500</v>
      </c>
      <c r="H26" s="2991">
        <v>12500</v>
      </c>
      <c r="I26" s="2983">
        <f>'Odd.Sekret.ředitele'!E10</f>
        <v>12500</v>
      </c>
      <c r="J26" s="101">
        <f>'Odd.Sekret.ředitele'!F19</f>
        <v>12500</v>
      </c>
      <c r="K26" s="93"/>
      <c r="L26" s="48"/>
    </row>
    <row r="27" spans="1:13" ht="13.5" thickBot="1" x14ac:dyDescent="0.25">
      <c r="A27" s="50"/>
      <c r="B27" s="51" t="s">
        <v>2</v>
      </c>
      <c r="C27" s="52">
        <v>91903</v>
      </c>
      <c r="D27" s="53" t="s">
        <v>28</v>
      </c>
      <c r="E27" s="54" t="s">
        <v>29</v>
      </c>
      <c r="F27" s="55">
        <v>0</v>
      </c>
      <c r="G27" s="2976">
        <v>0</v>
      </c>
      <c r="H27" s="2992">
        <v>0</v>
      </c>
      <c r="I27" s="2984">
        <v>0</v>
      </c>
      <c r="J27" s="102">
        <v>0</v>
      </c>
      <c r="K27" s="93"/>
      <c r="L27" s="48"/>
    </row>
    <row r="28" spans="1:13" ht="13.5" thickBot="1" x14ac:dyDescent="0.25">
      <c r="A28" s="31" t="s">
        <v>1</v>
      </c>
      <c r="B28" s="32" t="s">
        <v>6</v>
      </c>
      <c r="C28" s="33">
        <v>914</v>
      </c>
      <c r="D28" s="34" t="s">
        <v>6</v>
      </c>
      <c r="E28" s="35" t="s">
        <v>30</v>
      </c>
      <c r="F28" s="18">
        <f>SUM(F29:F45)</f>
        <v>903642.9800000001</v>
      </c>
      <c r="G28" s="2972">
        <f>SUM(G29:G45)</f>
        <v>960952.9800000001</v>
      </c>
      <c r="H28" s="2988">
        <f>SUM(H29:H45)</f>
        <v>1053566.1299999999</v>
      </c>
      <c r="I28" s="2980">
        <f>SUM(I29:I45)</f>
        <v>974457.03</v>
      </c>
      <c r="J28" s="98">
        <f>SUM(J29:J45)</f>
        <v>974457.03</v>
      </c>
      <c r="K28" s="92"/>
      <c r="L28" s="41"/>
      <c r="M28" s="2"/>
    </row>
    <row r="29" spans="1:13" x14ac:dyDescent="0.2">
      <c r="A29" s="56"/>
      <c r="B29" s="57" t="s">
        <v>2</v>
      </c>
      <c r="C29" s="58">
        <v>91401</v>
      </c>
      <c r="D29" s="59" t="s">
        <v>8</v>
      </c>
      <c r="E29" s="60" t="s">
        <v>9</v>
      </c>
      <c r="F29" s="61">
        <v>14568.2</v>
      </c>
      <c r="G29" s="2977">
        <v>14612.61</v>
      </c>
      <c r="H29" s="2993">
        <v>16894</v>
      </c>
      <c r="I29" s="2985">
        <f>Hejtman!E11</f>
        <v>17144</v>
      </c>
      <c r="J29" s="103">
        <f>Hejtman!F47</f>
        <v>17144</v>
      </c>
      <c r="K29" s="93"/>
      <c r="L29" s="41"/>
      <c r="M29" s="2"/>
    </row>
    <row r="30" spans="1:13" x14ac:dyDescent="0.2">
      <c r="A30" s="42"/>
      <c r="B30" s="43" t="s">
        <v>2</v>
      </c>
      <c r="C30" s="44">
        <v>91402</v>
      </c>
      <c r="D30" s="45" t="s">
        <v>31</v>
      </c>
      <c r="E30" s="46" t="s">
        <v>32</v>
      </c>
      <c r="F30" s="47">
        <v>8100.5</v>
      </c>
      <c r="G30" s="2975">
        <v>8823.4599999999991</v>
      </c>
      <c r="H30" s="2991">
        <v>11370</v>
      </c>
      <c r="I30" s="2983">
        <f>Rozvoj!E10</f>
        <v>11000</v>
      </c>
      <c r="J30" s="101">
        <f>Rozvoj!F20</f>
        <v>11000</v>
      </c>
      <c r="K30" s="93"/>
      <c r="L30" s="41"/>
      <c r="M30" s="2"/>
    </row>
    <row r="31" spans="1:13" x14ac:dyDescent="0.2">
      <c r="A31" s="42"/>
      <c r="B31" s="43" t="s">
        <v>2</v>
      </c>
      <c r="C31" s="44">
        <v>91403</v>
      </c>
      <c r="D31" s="45" t="s">
        <v>33</v>
      </c>
      <c r="E31" s="46" t="s">
        <v>34</v>
      </c>
      <c r="F31" s="47">
        <v>11540</v>
      </c>
      <c r="G31" s="2975">
        <v>23775.24</v>
      </c>
      <c r="H31" s="2991">
        <v>11540</v>
      </c>
      <c r="I31" s="2983">
        <f>Ekonomika!E10</f>
        <v>11540</v>
      </c>
      <c r="J31" s="101">
        <f>Ekonomika!F19</f>
        <v>11540</v>
      </c>
      <c r="K31" s="93"/>
      <c r="L31" s="41"/>
      <c r="M31" s="2"/>
    </row>
    <row r="32" spans="1:13" x14ac:dyDescent="0.2">
      <c r="A32" s="42"/>
      <c r="B32" s="43" t="s">
        <v>2</v>
      </c>
      <c r="C32" s="44">
        <v>91404</v>
      </c>
      <c r="D32" s="45" t="s">
        <v>14</v>
      </c>
      <c r="E32" s="46" t="s">
        <v>15</v>
      </c>
      <c r="F32" s="47">
        <v>5220</v>
      </c>
      <c r="G32" s="2975">
        <v>7771.46</v>
      </c>
      <c r="H32" s="2991">
        <v>7150</v>
      </c>
      <c r="I32" s="2983">
        <f>OŠMTSV!E12</f>
        <v>6700</v>
      </c>
      <c r="J32" s="101">
        <f>OŠMTSV!F106</f>
        <v>6700</v>
      </c>
      <c r="K32" s="93"/>
      <c r="L32" s="41"/>
      <c r="M32" s="2"/>
    </row>
    <row r="33" spans="1:13" x14ac:dyDescent="0.2">
      <c r="A33" s="42"/>
      <c r="B33" s="43" t="s">
        <v>2</v>
      </c>
      <c r="C33" s="44">
        <v>91405</v>
      </c>
      <c r="D33" s="45" t="s">
        <v>16</v>
      </c>
      <c r="E33" s="46" t="s">
        <v>17</v>
      </c>
      <c r="F33" s="47">
        <v>9755</v>
      </c>
      <c r="G33" s="2975">
        <v>15448.470000000001</v>
      </c>
      <c r="H33" s="2991">
        <v>9725</v>
      </c>
      <c r="I33" s="2983">
        <f>Sociální!E12</f>
        <v>5225</v>
      </c>
      <c r="J33" s="101">
        <f>Sociální!F69</f>
        <v>5225</v>
      </c>
      <c r="K33" s="93"/>
      <c r="L33" s="41"/>
      <c r="M33" s="2"/>
    </row>
    <row r="34" spans="1:13" x14ac:dyDescent="0.2">
      <c r="A34" s="42"/>
      <c r="B34" s="43" t="s">
        <v>2</v>
      </c>
      <c r="C34" s="44">
        <v>91406</v>
      </c>
      <c r="D34" s="45" t="s">
        <v>18</v>
      </c>
      <c r="E34" s="46" t="s">
        <v>2248</v>
      </c>
      <c r="F34" s="47">
        <v>3011</v>
      </c>
      <c r="G34" s="2975">
        <v>325241.81</v>
      </c>
      <c r="H34" s="2991">
        <v>3844.5299999999997</v>
      </c>
      <c r="I34" s="2983">
        <f>Silnič.hospodářství!E12</f>
        <v>3344.5299999999997</v>
      </c>
      <c r="J34" s="101">
        <f>Silnič.hospodářství!F47</f>
        <v>3344.5299999999997</v>
      </c>
      <c r="K34" s="93"/>
      <c r="L34" s="41"/>
      <c r="M34" s="2"/>
    </row>
    <row r="35" spans="1:13" x14ac:dyDescent="0.2">
      <c r="A35" s="42"/>
      <c r="B35" s="43" t="s">
        <v>2</v>
      </c>
      <c r="C35" s="44">
        <v>91407</v>
      </c>
      <c r="D35" s="45" t="s">
        <v>19</v>
      </c>
      <c r="E35" s="46" t="s">
        <v>20</v>
      </c>
      <c r="F35" s="47">
        <v>11764</v>
      </c>
      <c r="G35" s="2975">
        <v>12216.4</v>
      </c>
      <c r="H35" s="2991">
        <v>17714</v>
      </c>
      <c r="I35" s="2983">
        <f>Kultura!E12</f>
        <v>17614</v>
      </c>
      <c r="J35" s="101">
        <f>Kultura!F52</f>
        <v>17614</v>
      </c>
      <c r="K35" s="93"/>
      <c r="L35" s="41"/>
      <c r="M35" s="2"/>
    </row>
    <row r="36" spans="1:13" x14ac:dyDescent="0.2">
      <c r="A36" s="42"/>
      <c r="B36" s="43" t="s">
        <v>2</v>
      </c>
      <c r="C36" s="44">
        <v>91408</v>
      </c>
      <c r="D36" s="45" t="s">
        <v>21</v>
      </c>
      <c r="E36" s="46" t="s">
        <v>22</v>
      </c>
      <c r="F36" s="47">
        <v>8633.7000000000007</v>
      </c>
      <c r="G36" s="2975">
        <v>11069.84</v>
      </c>
      <c r="H36" s="2991">
        <v>11666.2</v>
      </c>
      <c r="I36" s="2983">
        <f>ŽP!E12</f>
        <v>9866.2000000000007</v>
      </c>
      <c r="J36" s="101">
        <f>ŽP!F33</f>
        <v>9866.2000000000007</v>
      </c>
      <c r="K36" s="93"/>
      <c r="L36" s="41"/>
      <c r="M36" s="2"/>
    </row>
    <row r="37" spans="1:13" x14ac:dyDescent="0.2">
      <c r="A37" s="42"/>
      <c r="B37" s="43" t="s">
        <v>2</v>
      </c>
      <c r="C37" s="44">
        <v>91409</v>
      </c>
      <c r="D37" s="45" t="s">
        <v>23</v>
      </c>
      <c r="E37" s="46" t="s">
        <v>24</v>
      </c>
      <c r="F37" s="47">
        <v>3767.33</v>
      </c>
      <c r="G37" s="2975">
        <v>4263.83</v>
      </c>
      <c r="H37" s="2991">
        <v>3736.67</v>
      </c>
      <c r="I37" s="2983">
        <f>Zdravotnictví!E12</f>
        <v>3736.67</v>
      </c>
      <c r="J37" s="101">
        <f>Zdravotnictví!F42</f>
        <v>3736.67</v>
      </c>
      <c r="K37" s="93"/>
      <c r="L37" s="41"/>
      <c r="M37" s="2"/>
    </row>
    <row r="38" spans="1:13" x14ac:dyDescent="0.2">
      <c r="A38" s="42"/>
      <c r="B38" s="43" t="s">
        <v>2</v>
      </c>
      <c r="C38" s="44">
        <v>91410</v>
      </c>
      <c r="D38" s="45" t="s">
        <v>35</v>
      </c>
      <c r="E38" s="46" t="s">
        <v>36</v>
      </c>
      <c r="F38" s="47">
        <v>4750</v>
      </c>
      <c r="G38" s="2975">
        <v>7250</v>
      </c>
      <c r="H38" s="2991">
        <v>4750</v>
      </c>
      <c r="I38" s="2983">
        <f>Právní!E10</f>
        <v>4750</v>
      </c>
      <c r="J38" s="101">
        <f>Právní!F17</f>
        <v>4750</v>
      </c>
      <c r="K38" s="93"/>
      <c r="L38" s="41"/>
      <c r="M38" s="2"/>
    </row>
    <row r="39" spans="1:13" x14ac:dyDescent="0.2">
      <c r="A39" s="42"/>
      <c r="B39" s="43" t="s">
        <v>2</v>
      </c>
      <c r="C39" s="44">
        <v>91411</v>
      </c>
      <c r="D39" s="45" t="s">
        <v>37</v>
      </c>
      <c r="E39" s="46" t="s">
        <v>38</v>
      </c>
      <c r="F39" s="47">
        <v>365</v>
      </c>
      <c r="G39" s="2975">
        <v>365</v>
      </c>
      <c r="H39" s="2991">
        <v>2315</v>
      </c>
      <c r="I39" s="2983">
        <f>'Územní plán'!E10</f>
        <v>2315</v>
      </c>
      <c r="J39" s="101">
        <f>'Územní plán'!F18</f>
        <v>2315</v>
      </c>
      <c r="K39" s="93"/>
      <c r="L39" s="41"/>
      <c r="M39" s="2"/>
    </row>
    <row r="40" spans="1:13" x14ac:dyDescent="0.2">
      <c r="A40" s="42"/>
      <c r="B40" s="43" t="s">
        <v>2</v>
      </c>
      <c r="C40" s="44">
        <v>91412</v>
      </c>
      <c r="D40" s="45" t="s">
        <v>39</v>
      </c>
      <c r="E40" s="46" t="s">
        <v>40</v>
      </c>
      <c r="F40" s="47">
        <v>43538.91</v>
      </c>
      <c r="G40" s="2975">
        <v>43774.46</v>
      </c>
      <c r="H40" s="2991">
        <v>44565.760000000002</v>
      </c>
      <c r="I40" s="2983">
        <f>Informatika!E10</f>
        <v>43615.76</v>
      </c>
      <c r="J40" s="101">
        <f>Informatika!F18</f>
        <v>43615.76</v>
      </c>
      <c r="K40" s="93"/>
      <c r="L40" s="41"/>
      <c r="M40" s="2"/>
    </row>
    <row r="41" spans="1:13" x14ac:dyDescent="0.2">
      <c r="A41" s="42"/>
      <c r="B41" s="43" t="s">
        <v>2</v>
      </c>
      <c r="C41" s="44">
        <v>91414</v>
      </c>
      <c r="D41" s="45" t="s">
        <v>41</v>
      </c>
      <c r="E41" s="46" t="s">
        <v>42</v>
      </c>
      <c r="F41" s="47">
        <v>4250</v>
      </c>
      <c r="G41" s="2975">
        <v>4250</v>
      </c>
      <c r="H41" s="2991">
        <v>4250</v>
      </c>
      <c r="I41" s="2983">
        <f>Investice!E10</f>
        <v>4250</v>
      </c>
      <c r="J41" s="101">
        <f>Investice!F19</f>
        <v>4250</v>
      </c>
      <c r="K41" s="93"/>
      <c r="L41" s="41"/>
      <c r="M41" s="2"/>
    </row>
    <row r="42" spans="1:13" x14ac:dyDescent="0.2">
      <c r="A42" s="42"/>
      <c r="B42" s="62" t="s">
        <v>2</v>
      </c>
      <c r="C42" s="63">
        <v>91415</v>
      </c>
      <c r="D42" s="64" t="s">
        <v>10</v>
      </c>
      <c r="E42" s="65" t="s">
        <v>11</v>
      </c>
      <c r="F42" s="66">
        <v>12400</v>
      </c>
      <c r="G42" s="2978">
        <v>12400</v>
      </c>
      <c r="H42" s="2994">
        <v>13685</v>
      </c>
      <c r="I42" s="2986">
        <f>Ředitel!E12</f>
        <v>12215</v>
      </c>
      <c r="J42" s="104">
        <f>Ředitel!F120</f>
        <v>12215</v>
      </c>
      <c r="K42" s="93"/>
      <c r="L42" s="41"/>
      <c r="M42" s="2"/>
    </row>
    <row r="43" spans="1:13" x14ac:dyDescent="0.2">
      <c r="A43" s="42"/>
      <c r="B43" s="43" t="s">
        <v>2</v>
      </c>
      <c r="C43" s="44">
        <v>91418</v>
      </c>
      <c r="D43" s="49" t="s">
        <v>26</v>
      </c>
      <c r="E43" s="46" t="s">
        <v>43</v>
      </c>
      <c r="F43" s="47">
        <v>0</v>
      </c>
      <c r="G43" s="2975">
        <v>0</v>
      </c>
      <c r="H43" s="2991">
        <v>0</v>
      </c>
      <c r="I43" s="2983">
        <f>'Odd.Sekret.ředitele'!E11</f>
        <v>0</v>
      </c>
      <c r="J43" s="101">
        <v>0</v>
      </c>
      <c r="K43" s="93"/>
      <c r="L43" s="41"/>
      <c r="M43" s="2"/>
    </row>
    <row r="44" spans="1:13" x14ac:dyDescent="0.2">
      <c r="A44" s="42"/>
      <c r="B44" s="43" t="s">
        <v>2</v>
      </c>
      <c r="C44" s="44">
        <v>91420</v>
      </c>
      <c r="D44" s="45" t="s">
        <v>44</v>
      </c>
      <c r="E44" s="46" t="s">
        <v>45</v>
      </c>
      <c r="F44" s="47">
        <v>3000</v>
      </c>
      <c r="G44" s="2975">
        <v>3000</v>
      </c>
      <c r="H44" s="2991">
        <v>3000</v>
      </c>
      <c r="I44" s="2983">
        <f>Odd.VZ!E10</f>
        <v>3000</v>
      </c>
      <c r="J44" s="101">
        <f>Odd.VZ!F18</f>
        <v>3000</v>
      </c>
      <c r="K44" s="93"/>
      <c r="L44" s="41"/>
      <c r="M44" s="2"/>
    </row>
    <row r="45" spans="1:13" ht="13.5" thickBot="1" x14ac:dyDescent="0.25">
      <c r="A45" s="67"/>
      <c r="B45" s="57" t="s">
        <v>2</v>
      </c>
      <c r="C45" s="68">
        <v>91421</v>
      </c>
      <c r="D45" s="69" t="s">
        <v>2249</v>
      </c>
      <c r="E45" s="70" t="s">
        <v>2250</v>
      </c>
      <c r="F45" s="66">
        <v>758979.34000000008</v>
      </c>
      <c r="G45" s="2978">
        <v>466690.4</v>
      </c>
      <c r="H45" s="2994">
        <v>887359.97</v>
      </c>
      <c r="I45" s="2986">
        <f>'Dopr. obslužnost'!E10</f>
        <v>818140.87</v>
      </c>
      <c r="J45" s="104">
        <f>'Dopr. obslužnost'!F19</f>
        <v>818140.87</v>
      </c>
      <c r="K45" s="93"/>
      <c r="L45" s="41"/>
      <c r="M45" s="2"/>
    </row>
    <row r="46" spans="1:13" ht="13.5" thickBot="1" x14ac:dyDescent="0.25">
      <c r="A46" s="31" t="s">
        <v>1</v>
      </c>
      <c r="B46" s="32" t="s">
        <v>6</v>
      </c>
      <c r="C46" s="33">
        <v>915</v>
      </c>
      <c r="D46" s="34" t="s">
        <v>6</v>
      </c>
      <c r="E46" s="35" t="s">
        <v>2251</v>
      </c>
      <c r="F46" s="18">
        <f>SUM(F47:F50)</f>
        <v>11190</v>
      </c>
      <c r="G46" s="2972">
        <f>SUM(G47:G50)</f>
        <v>11940</v>
      </c>
      <c r="H46" s="2988">
        <f>SUM(H47:H50)</f>
        <v>10080</v>
      </c>
      <c r="I46" s="2980">
        <f>SUM(I47:I50)</f>
        <v>10080</v>
      </c>
      <c r="J46" s="98">
        <f>SUM(J47:J50)</f>
        <v>10080</v>
      </c>
      <c r="K46" s="93"/>
      <c r="L46" s="41"/>
      <c r="M46" s="2"/>
    </row>
    <row r="47" spans="1:13" x14ac:dyDescent="0.2">
      <c r="A47" s="56"/>
      <c r="B47" s="57" t="s">
        <v>2</v>
      </c>
      <c r="C47" s="58">
        <v>91501</v>
      </c>
      <c r="D47" s="59" t="s">
        <v>8</v>
      </c>
      <c r="E47" s="60" t="s">
        <v>9</v>
      </c>
      <c r="F47" s="61">
        <v>650</v>
      </c>
      <c r="G47" s="2977">
        <v>650</v>
      </c>
      <c r="H47" s="2993">
        <v>50</v>
      </c>
      <c r="I47" s="2985">
        <f>Hejtman!E12</f>
        <v>50</v>
      </c>
      <c r="J47" s="103">
        <f>Hejtman!F112</f>
        <v>50</v>
      </c>
      <c r="K47" s="93"/>
      <c r="L47" s="41"/>
      <c r="M47" s="2"/>
    </row>
    <row r="48" spans="1:13" x14ac:dyDescent="0.2">
      <c r="A48" s="42"/>
      <c r="B48" s="43" t="s">
        <v>2</v>
      </c>
      <c r="C48" s="44">
        <v>91504</v>
      </c>
      <c r="D48" s="45" t="s">
        <v>14</v>
      </c>
      <c r="E48" s="46" t="s">
        <v>15</v>
      </c>
      <c r="F48" s="47">
        <v>5980</v>
      </c>
      <c r="G48" s="2975">
        <v>6330</v>
      </c>
      <c r="H48" s="2991">
        <v>5180</v>
      </c>
      <c r="I48" s="2983">
        <f>OŠMTSV!E13</f>
        <v>5180</v>
      </c>
      <c r="J48" s="101">
        <f>OŠMTSV!F133</f>
        <v>5180</v>
      </c>
      <c r="K48" s="93"/>
      <c r="L48" s="41"/>
      <c r="M48" s="2"/>
    </row>
    <row r="49" spans="1:13" x14ac:dyDescent="0.2">
      <c r="A49" s="42"/>
      <c r="B49" s="43" t="s">
        <v>2</v>
      </c>
      <c r="C49" s="44">
        <v>91507</v>
      </c>
      <c r="D49" s="45" t="s">
        <v>19</v>
      </c>
      <c r="E49" s="46" t="s">
        <v>20</v>
      </c>
      <c r="F49" s="47">
        <v>4460</v>
      </c>
      <c r="G49" s="2975">
        <v>4860</v>
      </c>
      <c r="H49" s="2991">
        <v>4600</v>
      </c>
      <c r="I49" s="2983">
        <f>Kultura!E13</f>
        <v>4600</v>
      </c>
      <c r="J49" s="101">
        <f>Kultura!F74</f>
        <v>4600</v>
      </c>
      <c r="K49" s="93"/>
      <c r="L49" s="41"/>
      <c r="M49" s="2"/>
    </row>
    <row r="50" spans="1:13" ht="13.5" thickBot="1" x14ac:dyDescent="0.25">
      <c r="A50" s="42"/>
      <c r="B50" s="43" t="s">
        <v>2</v>
      </c>
      <c r="C50" s="44">
        <v>91508</v>
      </c>
      <c r="D50" s="45" t="s">
        <v>21</v>
      </c>
      <c r="E50" s="46" t="s">
        <v>22</v>
      </c>
      <c r="F50" s="47">
        <v>100</v>
      </c>
      <c r="G50" s="2975">
        <v>100</v>
      </c>
      <c r="H50" s="2991">
        <v>250</v>
      </c>
      <c r="I50" s="2983">
        <f>ŽP!E13</f>
        <v>250</v>
      </c>
      <c r="J50" s="101">
        <f>ŽP!F97</f>
        <v>250</v>
      </c>
      <c r="K50" s="93"/>
      <c r="L50" s="41"/>
      <c r="M50" s="2"/>
    </row>
    <row r="51" spans="1:13" ht="13.5" thickBot="1" x14ac:dyDescent="0.25">
      <c r="A51" s="31" t="s">
        <v>1</v>
      </c>
      <c r="B51" s="32" t="s">
        <v>6</v>
      </c>
      <c r="C51" s="33">
        <v>916</v>
      </c>
      <c r="D51" s="34" t="s">
        <v>6</v>
      </c>
      <c r="E51" s="35" t="s">
        <v>2348</v>
      </c>
      <c r="F51" s="18">
        <f>F52</f>
        <v>0</v>
      </c>
      <c r="G51" s="2972">
        <f>G52</f>
        <v>7262319.6900000004</v>
      </c>
      <c r="H51" s="2988"/>
      <c r="I51" s="2980"/>
      <c r="J51" s="98"/>
      <c r="K51" s="93"/>
      <c r="L51" s="41"/>
      <c r="M51" s="2"/>
    </row>
    <row r="52" spans="1:13" ht="13.5" thickBot="1" x14ac:dyDescent="0.25">
      <c r="A52" s="56"/>
      <c r="B52" s="57" t="s">
        <v>2</v>
      </c>
      <c r="C52" s="58">
        <v>91604</v>
      </c>
      <c r="D52" s="59" t="s">
        <v>14</v>
      </c>
      <c r="E52" s="60" t="s">
        <v>15</v>
      </c>
      <c r="F52" s="61">
        <v>0</v>
      </c>
      <c r="G52" s="2977">
        <v>7262319.6900000004</v>
      </c>
      <c r="H52" s="2993"/>
      <c r="I52" s="2985"/>
      <c r="J52" s="103"/>
      <c r="K52" s="93"/>
      <c r="L52" s="41"/>
      <c r="M52" s="2"/>
    </row>
    <row r="53" spans="1:13" ht="13.5" thickBot="1" x14ac:dyDescent="0.25">
      <c r="A53" s="31" t="s">
        <v>1</v>
      </c>
      <c r="B53" s="32" t="s">
        <v>6</v>
      </c>
      <c r="C53" s="33">
        <v>917</v>
      </c>
      <c r="D53" s="34" t="s">
        <v>6</v>
      </c>
      <c r="E53" s="35" t="s">
        <v>46</v>
      </c>
      <c r="F53" s="18">
        <f>SUM(F54:F62)</f>
        <v>158755.15</v>
      </c>
      <c r="G53" s="2972">
        <f>SUM(G54:G62)</f>
        <v>1261168</v>
      </c>
      <c r="H53" s="2988">
        <f>SUM(H54:H62)</f>
        <v>254689.87015999999</v>
      </c>
      <c r="I53" s="2980">
        <f>SUM(I54:I62)</f>
        <v>206539.88</v>
      </c>
      <c r="J53" s="98">
        <f>SUM(J54:J62)</f>
        <v>186339.88</v>
      </c>
      <c r="K53" s="92"/>
      <c r="L53" s="41"/>
      <c r="M53" s="2"/>
    </row>
    <row r="54" spans="1:13" x14ac:dyDescent="0.2">
      <c r="A54" s="56"/>
      <c r="B54" s="57" t="s">
        <v>2</v>
      </c>
      <c r="C54" s="58">
        <v>91701</v>
      </c>
      <c r="D54" s="59" t="s">
        <v>8</v>
      </c>
      <c r="E54" s="60" t="s">
        <v>9</v>
      </c>
      <c r="F54" s="61">
        <v>11500</v>
      </c>
      <c r="G54" s="2977">
        <v>12200</v>
      </c>
      <c r="H54" s="2993">
        <v>17720</v>
      </c>
      <c r="I54" s="2985">
        <f>Hejtman!E13</f>
        <v>17720</v>
      </c>
      <c r="J54" s="103">
        <f>Hejtman!F122</f>
        <v>17720</v>
      </c>
      <c r="K54" s="93"/>
      <c r="L54" s="41"/>
      <c r="M54" s="2"/>
    </row>
    <row r="55" spans="1:13" x14ac:dyDescent="0.2">
      <c r="A55" s="42"/>
      <c r="B55" s="43" t="s">
        <v>2</v>
      </c>
      <c r="C55" s="44">
        <v>91702</v>
      </c>
      <c r="D55" s="45" t="s">
        <v>31</v>
      </c>
      <c r="E55" s="46" t="s">
        <v>32</v>
      </c>
      <c r="F55" s="47">
        <v>20516</v>
      </c>
      <c r="G55" s="2975">
        <v>20509</v>
      </c>
      <c r="H55" s="2991">
        <v>27556</v>
      </c>
      <c r="I55" s="2983">
        <f>Rozvoj!E11</f>
        <v>24356</v>
      </c>
      <c r="J55" s="101">
        <f>Rozvoj!F58</f>
        <v>24356</v>
      </c>
      <c r="K55" s="93"/>
      <c r="L55" s="41"/>
      <c r="M55" s="2"/>
    </row>
    <row r="56" spans="1:13" x14ac:dyDescent="0.2">
      <c r="A56" s="42"/>
      <c r="B56" s="43" t="s">
        <v>2</v>
      </c>
      <c r="C56" s="44">
        <v>91704</v>
      </c>
      <c r="D56" s="45" t="s">
        <v>14</v>
      </c>
      <c r="E56" s="46" t="s">
        <v>15</v>
      </c>
      <c r="F56" s="47">
        <v>9280</v>
      </c>
      <c r="G56" s="2975">
        <v>33579.440000000002</v>
      </c>
      <c r="H56" s="2991">
        <v>31380</v>
      </c>
      <c r="I56" s="2983">
        <f>OŠMTSV!E14</f>
        <v>9380</v>
      </c>
      <c r="J56" s="101">
        <f>OŠMTSV!F162</f>
        <v>9380</v>
      </c>
      <c r="K56" s="93"/>
      <c r="L56" s="41"/>
      <c r="M56" s="2"/>
    </row>
    <row r="57" spans="1:13" x14ac:dyDescent="0.2">
      <c r="A57" s="42"/>
      <c r="B57" s="43" t="s">
        <v>2</v>
      </c>
      <c r="C57" s="44">
        <v>91705</v>
      </c>
      <c r="D57" s="45" t="s">
        <v>16</v>
      </c>
      <c r="E57" s="46" t="s">
        <v>17</v>
      </c>
      <c r="F57" s="47">
        <v>17255</v>
      </c>
      <c r="G57" s="2975">
        <v>980107.15</v>
      </c>
      <c r="H57" s="2991">
        <v>30180</v>
      </c>
      <c r="I57" s="2983">
        <f>Sociální!E13</f>
        <v>28980</v>
      </c>
      <c r="J57" s="101">
        <f>Sociální!F104</f>
        <v>28980</v>
      </c>
      <c r="K57" s="93"/>
      <c r="L57" s="41"/>
      <c r="M57" s="2"/>
    </row>
    <row r="58" spans="1:13" x14ac:dyDescent="0.2">
      <c r="A58" s="42"/>
      <c r="B58" s="43" t="s">
        <v>2</v>
      </c>
      <c r="C58" s="44">
        <v>91706</v>
      </c>
      <c r="D58" s="45" t="s">
        <v>18</v>
      </c>
      <c r="E58" s="46" t="s">
        <v>2248</v>
      </c>
      <c r="F58" s="47">
        <v>19300</v>
      </c>
      <c r="G58" s="2975">
        <v>58896.55</v>
      </c>
      <c r="H58" s="2991">
        <v>38250</v>
      </c>
      <c r="I58" s="2983">
        <f>Silnič.hospodářství!E62</f>
        <v>38250</v>
      </c>
      <c r="J58" s="101">
        <f>Silnič.hospodářství!F62</f>
        <v>18050</v>
      </c>
      <c r="K58" s="93"/>
      <c r="L58" s="41"/>
      <c r="M58" s="2"/>
    </row>
    <row r="59" spans="1:13" x14ac:dyDescent="0.2">
      <c r="A59" s="42"/>
      <c r="B59" s="43" t="s">
        <v>2</v>
      </c>
      <c r="C59" s="44">
        <v>91707</v>
      </c>
      <c r="D59" s="45" t="s">
        <v>19</v>
      </c>
      <c r="E59" s="46" t="s">
        <v>20</v>
      </c>
      <c r="F59" s="47">
        <v>14039.5</v>
      </c>
      <c r="G59" s="2975">
        <v>38658.46</v>
      </c>
      <c r="H59" s="2991">
        <v>25265</v>
      </c>
      <c r="I59" s="2983">
        <f>Kultura!E14</f>
        <v>18915</v>
      </c>
      <c r="J59" s="101">
        <f>Kultura!F102</f>
        <v>18915</v>
      </c>
      <c r="K59" s="93"/>
      <c r="L59" s="41"/>
      <c r="M59" s="2"/>
    </row>
    <row r="60" spans="1:13" x14ac:dyDescent="0.2">
      <c r="A60" s="42"/>
      <c r="B60" s="43" t="s">
        <v>2</v>
      </c>
      <c r="C60" s="44">
        <v>91708</v>
      </c>
      <c r="D60" s="45" t="s">
        <v>21</v>
      </c>
      <c r="E60" s="46" t="s">
        <v>22</v>
      </c>
      <c r="F60" s="47">
        <v>5864.65</v>
      </c>
      <c r="G60" s="2975">
        <v>8333.68</v>
      </c>
      <c r="H60" s="2991">
        <v>7353.7201599999999</v>
      </c>
      <c r="I60" s="2983">
        <f>ŽP!E14</f>
        <v>7153.73</v>
      </c>
      <c r="J60" s="101">
        <f>ŽP!F107</f>
        <v>7153.73</v>
      </c>
      <c r="K60" s="93"/>
      <c r="L60" s="41"/>
      <c r="M60" s="2"/>
    </row>
    <row r="61" spans="1:13" x14ac:dyDescent="0.2">
      <c r="A61" s="42"/>
      <c r="B61" s="43" t="s">
        <v>2</v>
      </c>
      <c r="C61" s="44">
        <v>91709</v>
      </c>
      <c r="D61" s="45" t="s">
        <v>23</v>
      </c>
      <c r="E61" s="46" t="s">
        <v>24</v>
      </c>
      <c r="F61" s="47">
        <v>44600</v>
      </c>
      <c r="G61" s="2975">
        <v>80225.19</v>
      </c>
      <c r="H61" s="2991">
        <v>44625.15</v>
      </c>
      <c r="I61" s="2983">
        <f>Zdravotnictví!E13</f>
        <v>29425.15</v>
      </c>
      <c r="J61" s="101">
        <f>Zdravotnictví!F59</f>
        <v>29425.15</v>
      </c>
      <c r="K61" s="93"/>
      <c r="L61" s="41"/>
      <c r="M61" s="2"/>
    </row>
    <row r="62" spans="1:13" ht="13.5" thickBot="1" x14ac:dyDescent="0.25">
      <c r="A62" s="3054"/>
      <c r="B62" s="3055" t="s">
        <v>2</v>
      </c>
      <c r="C62" s="3056">
        <v>91721</v>
      </c>
      <c r="D62" s="3057" t="s">
        <v>2249</v>
      </c>
      <c r="E62" s="3058" t="s">
        <v>2250</v>
      </c>
      <c r="F62" s="3059">
        <v>16400</v>
      </c>
      <c r="G62" s="3060">
        <v>28658.53</v>
      </c>
      <c r="H62" s="3062">
        <v>32360</v>
      </c>
      <c r="I62" s="3061">
        <f>'Dopr. obslužnost'!E11</f>
        <v>32360</v>
      </c>
      <c r="J62" s="3063">
        <f>'Dopr. obslužnost'!F39</f>
        <v>32360</v>
      </c>
      <c r="K62" s="93"/>
      <c r="L62" s="41"/>
      <c r="M62" s="2"/>
    </row>
    <row r="63" spans="1:13" ht="13.5" thickBot="1" x14ac:dyDescent="0.25">
      <c r="A63" s="3045" t="s">
        <v>1</v>
      </c>
      <c r="B63" s="73" t="s">
        <v>6</v>
      </c>
      <c r="C63" s="3046">
        <v>920</v>
      </c>
      <c r="D63" s="3047" t="s">
        <v>6</v>
      </c>
      <c r="E63" s="3048" t="s">
        <v>47</v>
      </c>
      <c r="F63" s="3049">
        <f>SUM(F64:F75)</f>
        <v>300920.28000000003</v>
      </c>
      <c r="G63" s="3050">
        <f>SUM(G64:G75)</f>
        <v>1384458.6499999997</v>
      </c>
      <c r="H63" s="3052">
        <f>SUM(H64:H75)</f>
        <v>1124171.1200000001</v>
      </c>
      <c r="I63" s="3051">
        <f>SUM(I64:I75)</f>
        <v>426639.12</v>
      </c>
      <c r="J63" s="3053">
        <f>SUM(J64:J75)</f>
        <v>446839.12</v>
      </c>
      <c r="K63" s="92"/>
      <c r="L63" s="41"/>
      <c r="M63" s="2"/>
    </row>
    <row r="64" spans="1:13" x14ac:dyDescent="0.2">
      <c r="A64" s="42"/>
      <c r="B64" s="43" t="s">
        <v>2</v>
      </c>
      <c r="C64" s="44">
        <v>92001</v>
      </c>
      <c r="D64" s="45" t="s">
        <v>8</v>
      </c>
      <c r="E64" s="46" t="s">
        <v>9</v>
      </c>
      <c r="F64" s="47">
        <v>0</v>
      </c>
      <c r="G64" s="2975">
        <v>0</v>
      </c>
      <c r="H64" s="2991">
        <v>0</v>
      </c>
      <c r="I64" s="2983">
        <f>Hejtman!E14</f>
        <v>0</v>
      </c>
      <c r="J64" s="101">
        <f>Hejtman!F147</f>
        <v>0</v>
      </c>
      <c r="K64" s="93"/>
      <c r="L64" s="41"/>
      <c r="M64" s="2"/>
    </row>
    <row r="65" spans="1:12" x14ac:dyDescent="0.2">
      <c r="A65" s="42"/>
      <c r="B65" s="43" t="s">
        <v>2</v>
      </c>
      <c r="C65" s="44">
        <v>92002</v>
      </c>
      <c r="D65" s="45" t="s">
        <v>31</v>
      </c>
      <c r="E65" s="46" t="s">
        <v>32</v>
      </c>
      <c r="F65" s="47">
        <v>0</v>
      </c>
      <c r="G65" s="2975">
        <v>0</v>
      </c>
      <c r="H65" s="2991">
        <v>0</v>
      </c>
      <c r="I65" s="2983">
        <v>0</v>
      </c>
      <c r="J65" s="101">
        <v>0</v>
      </c>
      <c r="K65" s="93"/>
      <c r="L65" s="48"/>
    </row>
    <row r="66" spans="1:12" x14ac:dyDescent="0.2">
      <c r="A66" s="42"/>
      <c r="B66" s="43" t="s">
        <v>2</v>
      </c>
      <c r="C66" s="44">
        <v>92004</v>
      </c>
      <c r="D66" s="45" t="s">
        <v>14</v>
      </c>
      <c r="E66" s="46" t="s">
        <v>15</v>
      </c>
      <c r="F66" s="47">
        <v>20000</v>
      </c>
      <c r="G66" s="2975">
        <v>25454.69</v>
      </c>
      <c r="H66" s="2991">
        <v>364700</v>
      </c>
      <c r="I66" s="2983">
        <f>OŠMTSV!E15</f>
        <v>55000</v>
      </c>
      <c r="J66" s="101">
        <f>OŠMTSV!F213</f>
        <v>55000</v>
      </c>
      <c r="K66" s="93"/>
      <c r="L66" s="48"/>
    </row>
    <row r="67" spans="1:12" x14ac:dyDescent="0.2">
      <c r="A67" s="42"/>
      <c r="B67" s="43" t="s">
        <v>2</v>
      </c>
      <c r="C67" s="44">
        <v>92005</v>
      </c>
      <c r="D67" s="45" t="s">
        <v>16</v>
      </c>
      <c r="E67" s="46" t="s">
        <v>17</v>
      </c>
      <c r="F67" s="47">
        <v>25000</v>
      </c>
      <c r="G67" s="2975">
        <v>25029.040000000001</v>
      </c>
      <c r="H67" s="2991">
        <v>30000</v>
      </c>
      <c r="I67" s="2983">
        <f>Sociální!E14</f>
        <v>16000</v>
      </c>
      <c r="J67" s="101">
        <f>Sociální!F123</f>
        <v>16000</v>
      </c>
      <c r="K67" s="93"/>
      <c r="L67" s="48"/>
    </row>
    <row r="68" spans="1:12" x14ac:dyDescent="0.2">
      <c r="A68" s="42"/>
      <c r="B68" s="43" t="s">
        <v>2</v>
      </c>
      <c r="C68" s="44">
        <v>92006</v>
      </c>
      <c r="D68" s="45" t="s">
        <v>18</v>
      </c>
      <c r="E68" s="46" t="s">
        <v>2248</v>
      </c>
      <c r="F68" s="47">
        <v>115000</v>
      </c>
      <c r="G68" s="2975">
        <v>893413.87</v>
      </c>
      <c r="H68" s="2991">
        <v>419000</v>
      </c>
      <c r="I68" s="2983">
        <f>Silnič.hospodářství!E75</f>
        <v>118000</v>
      </c>
      <c r="J68" s="101">
        <f>Silnič.hospodářství!F75</f>
        <v>138200</v>
      </c>
      <c r="K68" s="93"/>
      <c r="L68" s="48"/>
    </row>
    <row r="69" spans="1:12" x14ac:dyDescent="0.2">
      <c r="A69" s="42"/>
      <c r="B69" s="43" t="s">
        <v>2</v>
      </c>
      <c r="C69" s="44">
        <v>92007</v>
      </c>
      <c r="D69" s="45" t="s">
        <v>19</v>
      </c>
      <c r="E69" s="46" t="s">
        <v>20</v>
      </c>
      <c r="F69" s="47">
        <v>0</v>
      </c>
      <c r="G69" s="2975">
        <v>0</v>
      </c>
      <c r="H69" s="2991">
        <v>0</v>
      </c>
      <c r="I69" s="2983">
        <f>Kultura!E15</f>
        <v>0</v>
      </c>
      <c r="J69" s="101">
        <f>Kultura!F143</f>
        <v>0</v>
      </c>
      <c r="K69" s="93"/>
      <c r="L69" s="48"/>
    </row>
    <row r="70" spans="1:12" x14ac:dyDescent="0.2">
      <c r="A70" s="42"/>
      <c r="B70" s="43" t="s">
        <v>2</v>
      </c>
      <c r="C70" s="44">
        <v>92008</v>
      </c>
      <c r="D70" s="45" t="s">
        <v>21</v>
      </c>
      <c r="E70" s="46" t="s">
        <v>22</v>
      </c>
      <c r="F70" s="47">
        <v>1792.5</v>
      </c>
      <c r="G70" s="2975">
        <v>5947.8600000000006</v>
      </c>
      <c r="H70" s="2991">
        <v>32000</v>
      </c>
      <c r="I70" s="2983">
        <f>ŽP!E15</f>
        <v>3700</v>
      </c>
      <c r="J70" s="101">
        <f>ŽP!F138</f>
        <v>3700</v>
      </c>
      <c r="K70" s="93"/>
      <c r="L70" s="48"/>
    </row>
    <row r="71" spans="1:12" x14ac:dyDescent="0.2">
      <c r="A71" s="42"/>
      <c r="B71" s="43" t="s">
        <v>2</v>
      </c>
      <c r="C71" s="44">
        <v>92009</v>
      </c>
      <c r="D71" s="45" t="s">
        <v>23</v>
      </c>
      <c r="E71" s="46" t="s">
        <v>24</v>
      </c>
      <c r="F71" s="47">
        <v>112777.78</v>
      </c>
      <c r="G71" s="2975">
        <v>120630.66</v>
      </c>
      <c r="H71" s="2991">
        <v>181271.12</v>
      </c>
      <c r="I71" s="2983">
        <f>Zdravotnictví!E14</f>
        <v>156271.12</v>
      </c>
      <c r="J71" s="101">
        <f>Zdravotnictví!F74</f>
        <v>156271.12</v>
      </c>
      <c r="K71" s="93"/>
      <c r="L71" s="48"/>
    </row>
    <row r="72" spans="1:12" x14ac:dyDescent="0.2">
      <c r="A72" s="42"/>
      <c r="B72" s="43" t="s">
        <v>2</v>
      </c>
      <c r="C72" s="44">
        <v>92011</v>
      </c>
      <c r="D72" s="45" t="s">
        <v>37</v>
      </c>
      <c r="E72" s="46" t="s">
        <v>38</v>
      </c>
      <c r="F72" s="47">
        <v>500</v>
      </c>
      <c r="G72" s="2975">
        <v>500</v>
      </c>
      <c r="H72" s="2991">
        <v>1000</v>
      </c>
      <c r="I72" s="2983">
        <f>'Územní plán'!E11</f>
        <v>1000</v>
      </c>
      <c r="J72" s="101">
        <f>'Územní plán'!F35</f>
        <v>1000</v>
      </c>
      <c r="K72" s="93"/>
      <c r="L72" s="48"/>
    </row>
    <row r="73" spans="1:12" x14ac:dyDescent="0.2">
      <c r="A73" s="42"/>
      <c r="B73" s="43" t="s">
        <v>2</v>
      </c>
      <c r="C73" s="44">
        <v>92012</v>
      </c>
      <c r="D73" s="45" t="s">
        <v>39</v>
      </c>
      <c r="E73" s="46" t="s">
        <v>40</v>
      </c>
      <c r="F73" s="47">
        <v>8500</v>
      </c>
      <c r="G73" s="2975">
        <v>18724.38</v>
      </c>
      <c r="H73" s="2991">
        <v>8700</v>
      </c>
      <c r="I73" s="2983">
        <f>Informatika!E11</f>
        <v>4200</v>
      </c>
      <c r="J73" s="101">
        <f>Informatika!F33</f>
        <v>4200</v>
      </c>
      <c r="K73" s="93"/>
      <c r="L73" s="48"/>
    </row>
    <row r="74" spans="1:12" x14ac:dyDescent="0.2">
      <c r="A74" s="42"/>
      <c r="B74" s="43" t="s">
        <v>2</v>
      </c>
      <c r="C74" s="44">
        <v>92014</v>
      </c>
      <c r="D74" s="45" t="s">
        <v>41</v>
      </c>
      <c r="E74" s="46" t="s">
        <v>42</v>
      </c>
      <c r="F74" s="47">
        <v>350</v>
      </c>
      <c r="G74" s="2975">
        <v>250300.65</v>
      </c>
      <c r="H74" s="2991">
        <v>72100</v>
      </c>
      <c r="I74" s="2983">
        <f>Investice!E11</f>
        <v>57068</v>
      </c>
      <c r="J74" s="101">
        <f>Investice!F36</f>
        <v>57068</v>
      </c>
      <c r="K74" s="93"/>
      <c r="L74" s="48"/>
    </row>
    <row r="75" spans="1:12" ht="13.5" thickBot="1" x14ac:dyDescent="0.25">
      <c r="A75" s="42"/>
      <c r="B75" s="43" t="s">
        <v>2</v>
      </c>
      <c r="C75" s="44">
        <v>92015</v>
      </c>
      <c r="D75" s="45" t="s">
        <v>10</v>
      </c>
      <c r="E75" s="46" t="s">
        <v>11</v>
      </c>
      <c r="F75" s="47">
        <v>17000</v>
      </c>
      <c r="G75" s="2975">
        <v>44457.5</v>
      </c>
      <c r="H75" s="2991">
        <v>15400</v>
      </c>
      <c r="I75" s="2983">
        <f>Ředitel!E13</f>
        <v>15400</v>
      </c>
      <c r="J75" s="101">
        <f>Ředitel!F159</f>
        <v>15400</v>
      </c>
      <c r="K75" s="93"/>
      <c r="L75" s="48"/>
    </row>
    <row r="76" spans="1:12" ht="13.5" thickBot="1" x14ac:dyDescent="0.25">
      <c r="A76" s="31" t="s">
        <v>1</v>
      </c>
      <c r="B76" s="32" t="s">
        <v>6</v>
      </c>
      <c r="C76" s="33">
        <v>919</v>
      </c>
      <c r="D76" s="16" t="s">
        <v>6</v>
      </c>
      <c r="E76" s="35" t="s">
        <v>48</v>
      </c>
      <c r="F76" s="18">
        <f>SUM(F77:F80)</f>
        <v>43200</v>
      </c>
      <c r="G76" s="2972">
        <f>SUM(G77:G80)</f>
        <v>55122.23</v>
      </c>
      <c r="H76" s="2988">
        <f>SUM(H77:H80)</f>
        <v>0</v>
      </c>
      <c r="I76" s="2980">
        <f>SUM(I77:I80)</f>
        <v>14741.64</v>
      </c>
      <c r="J76" s="98">
        <f>SUM(J77:J80)</f>
        <v>14741.64</v>
      </c>
      <c r="K76" s="92"/>
      <c r="L76" s="48"/>
    </row>
    <row r="77" spans="1:12" x14ac:dyDescent="0.2">
      <c r="A77" s="36"/>
      <c r="B77" s="37" t="s">
        <v>2</v>
      </c>
      <c r="C77" s="38">
        <v>91903</v>
      </c>
      <c r="D77" s="39" t="s">
        <v>33</v>
      </c>
      <c r="E77" s="40" t="s">
        <v>49</v>
      </c>
      <c r="F77" s="24">
        <v>0</v>
      </c>
      <c r="G77" s="2973">
        <v>0</v>
      </c>
      <c r="H77" s="2993">
        <v>0</v>
      </c>
      <c r="I77" s="2981">
        <f>Ekonomika!F33</f>
        <v>0</v>
      </c>
      <c r="J77" s="103">
        <f>Ekonomika!F33</f>
        <v>0</v>
      </c>
      <c r="K77" s="93"/>
      <c r="L77" s="48"/>
    </row>
    <row r="78" spans="1:12" x14ac:dyDescent="0.2">
      <c r="A78" s="42"/>
      <c r="B78" s="43" t="s">
        <v>2</v>
      </c>
      <c r="C78" s="44">
        <v>91903</v>
      </c>
      <c r="D78" s="45" t="s">
        <v>33</v>
      </c>
      <c r="E78" s="46" t="s">
        <v>50</v>
      </c>
      <c r="F78" s="47">
        <v>0</v>
      </c>
      <c r="G78" s="2975">
        <v>0</v>
      </c>
      <c r="H78" s="2991">
        <v>0</v>
      </c>
      <c r="I78" s="2983">
        <v>0</v>
      </c>
      <c r="J78" s="101">
        <f>Ekonomika!F34</f>
        <v>0</v>
      </c>
      <c r="K78" s="93"/>
      <c r="L78" s="48"/>
    </row>
    <row r="79" spans="1:12" ht="12.75" customHeight="1" x14ac:dyDescent="0.2">
      <c r="A79" s="42"/>
      <c r="B79" s="43" t="s">
        <v>2</v>
      </c>
      <c r="C79" s="44">
        <v>91903</v>
      </c>
      <c r="D79" s="45" t="s">
        <v>33</v>
      </c>
      <c r="E79" s="46" t="s">
        <v>51</v>
      </c>
      <c r="F79" s="47">
        <v>0</v>
      </c>
      <c r="G79" s="2975">
        <v>0</v>
      </c>
      <c r="H79" s="2991">
        <v>0</v>
      </c>
      <c r="I79" s="2983">
        <v>0</v>
      </c>
      <c r="J79" s="101">
        <f>Ekonomika!F36</f>
        <v>0</v>
      </c>
      <c r="K79" s="93"/>
      <c r="L79" s="48"/>
    </row>
    <row r="80" spans="1:12" ht="23.25" customHeight="1" thickBot="1" x14ac:dyDescent="0.25">
      <c r="A80" s="71"/>
      <c r="B80" s="72" t="s">
        <v>2</v>
      </c>
      <c r="C80" s="73">
        <v>91903</v>
      </c>
      <c r="D80" s="74" t="s">
        <v>33</v>
      </c>
      <c r="E80" s="29" t="s">
        <v>52</v>
      </c>
      <c r="F80" s="30">
        <v>43200</v>
      </c>
      <c r="G80" s="2974">
        <v>55122.23</v>
      </c>
      <c r="H80" s="2990">
        <v>0</v>
      </c>
      <c r="I80" s="2982">
        <f>Ekonomika!F35</f>
        <v>14741.64</v>
      </c>
      <c r="J80" s="100">
        <f>Ekonomika!F35</f>
        <v>14741.64</v>
      </c>
      <c r="K80" s="93"/>
      <c r="L80" s="48"/>
    </row>
    <row r="81" spans="1:12" ht="13.5" thickBot="1" x14ac:dyDescent="0.25">
      <c r="A81" s="31" t="s">
        <v>53</v>
      </c>
      <c r="B81" s="32" t="s">
        <v>6</v>
      </c>
      <c r="C81" s="33">
        <v>923</v>
      </c>
      <c r="D81" s="34" t="s">
        <v>6</v>
      </c>
      <c r="E81" s="35" t="s">
        <v>54</v>
      </c>
      <c r="F81" s="18">
        <f>SUM(F82:F92)</f>
        <v>180000</v>
      </c>
      <c r="G81" s="2972">
        <f>SUM(G82:G92)</f>
        <v>1501308.62</v>
      </c>
      <c r="H81" s="2988">
        <f>SUM(H82:H92)</f>
        <v>1351718.7479999999</v>
      </c>
      <c r="I81" s="2980">
        <f t="shared" ref="I81:J81" si="0">SUM(I82:I92)</f>
        <v>333231.19</v>
      </c>
      <c r="J81" s="98">
        <f t="shared" si="0"/>
        <v>333231.19</v>
      </c>
      <c r="K81" s="92"/>
      <c r="L81" s="48"/>
    </row>
    <row r="82" spans="1:12" x14ac:dyDescent="0.2">
      <c r="A82" s="42"/>
      <c r="B82" s="43" t="s">
        <v>2</v>
      </c>
      <c r="C82" s="75">
        <v>92301</v>
      </c>
      <c r="D82" s="76" t="s">
        <v>8</v>
      </c>
      <c r="E82" s="60" t="s">
        <v>9</v>
      </c>
      <c r="F82" s="47">
        <v>0</v>
      </c>
      <c r="G82" s="2975">
        <v>0</v>
      </c>
      <c r="H82" s="2991">
        <v>0</v>
      </c>
      <c r="I82" s="2983">
        <v>0</v>
      </c>
      <c r="J82" s="101">
        <v>0</v>
      </c>
      <c r="K82" s="93"/>
      <c r="L82" s="48"/>
    </row>
    <row r="83" spans="1:12" x14ac:dyDescent="0.2">
      <c r="A83" s="42"/>
      <c r="B83" s="43" t="s">
        <v>2</v>
      </c>
      <c r="C83" s="75">
        <v>92302</v>
      </c>
      <c r="D83" s="76" t="s">
        <v>31</v>
      </c>
      <c r="E83" s="46" t="s">
        <v>55</v>
      </c>
      <c r="F83" s="47">
        <v>8999.0349999999999</v>
      </c>
      <c r="G83" s="2975">
        <v>165882.17000000001</v>
      </c>
      <c r="H83" s="2991">
        <v>165542.51999999999</v>
      </c>
      <c r="I83" s="2983">
        <f>Rozvoj!E12</f>
        <v>13960.75</v>
      </c>
      <c r="J83" s="101">
        <f>Rozvoj!F86</f>
        <v>13960.75</v>
      </c>
      <c r="K83" s="93"/>
      <c r="L83" s="48"/>
    </row>
    <row r="84" spans="1:12" x14ac:dyDescent="0.2">
      <c r="A84" s="42"/>
      <c r="B84" s="43" t="s">
        <v>2</v>
      </c>
      <c r="C84" s="75">
        <v>92303</v>
      </c>
      <c r="D84" s="76" t="s">
        <v>33</v>
      </c>
      <c r="E84" s="46" t="s">
        <v>34</v>
      </c>
      <c r="F84" s="47">
        <v>0</v>
      </c>
      <c r="G84" s="2975">
        <v>108019.81</v>
      </c>
      <c r="H84" s="2991">
        <v>15000</v>
      </c>
      <c r="I84" s="2983">
        <f>Ekonomika!E12</f>
        <v>15000</v>
      </c>
      <c r="J84" s="101">
        <f>Ekonomika!F42</f>
        <v>15000</v>
      </c>
      <c r="K84" s="93"/>
      <c r="L84" s="48"/>
    </row>
    <row r="85" spans="1:12" x14ac:dyDescent="0.2">
      <c r="A85" s="42"/>
      <c r="B85" s="43" t="s">
        <v>2</v>
      </c>
      <c r="C85" s="75">
        <v>92304</v>
      </c>
      <c r="D85" s="76" t="s">
        <v>14</v>
      </c>
      <c r="E85" s="46" t="s">
        <v>15</v>
      </c>
      <c r="F85" s="47">
        <v>4467</v>
      </c>
      <c r="G85" s="2975">
        <v>108878.55</v>
      </c>
      <c r="H85" s="2991">
        <v>37195</v>
      </c>
      <c r="I85" s="2983">
        <f>OŠMTSV!E16</f>
        <v>1495</v>
      </c>
      <c r="J85" s="101">
        <f>OŠMTSV!F226</f>
        <v>1495</v>
      </c>
      <c r="K85" s="93"/>
      <c r="L85" s="48"/>
    </row>
    <row r="86" spans="1:12" x14ac:dyDescent="0.2">
      <c r="A86" s="42"/>
      <c r="B86" s="43" t="s">
        <v>2</v>
      </c>
      <c r="C86" s="75">
        <v>92305</v>
      </c>
      <c r="D86" s="76" t="s">
        <v>16</v>
      </c>
      <c r="E86" s="46" t="s">
        <v>17</v>
      </c>
      <c r="F86" s="47">
        <v>0</v>
      </c>
      <c r="G86" s="2975">
        <v>6855.16</v>
      </c>
      <c r="H86" s="2991">
        <v>0</v>
      </c>
      <c r="I86" s="2983">
        <f>Sociální!E15</f>
        <v>0</v>
      </c>
      <c r="J86" s="101">
        <f>Sociální!F136</f>
        <v>0</v>
      </c>
      <c r="K86" s="93"/>
      <c r="L86" s="48"/>
    </row>
    <row r="87" spans="1:12" x14ac:dyDescent="0.2">
      <c r="A87" s="42"/>
      <c r="B87" s="43" t="s">
        <v>2</v>
      </c>
      <c r="C87" s="75">
        <v>92306</v>
      </c>
      <c r="D87" s="76" t="s">
        <v>18</v>
      </c>
      <c r="E87" s="46" t="s">
        <v>2248</v>
      </c>
      <c r="F87" s="47">
        <v>58712.800000000003</v>
      </c>
      <c r="G87" s="2975">
        <v>435299.8</v>
      </c>
      <c r="H87" s="2991">
        <v>765480</v>
      </c>
      <c r="I87" s="2983">
        <f>Silnič.hospodářství!E15</f>
        <v>171080</v>
      </c>
      <c r="J87" s="101">
        <f>Silnič.hospodářství!F90</f>
        <v>171080</v>
      </c>
      <c r="K87" s="93"/>
      <c r="L87" s="48"/>
    </row>
    <row r="88" spans="1:12" x14ac:dyDescent="0.2">
      <c r="A88" s="42"/>
      <c r="B88" s="43" t="s">
        <v>2</v>
      </c>
      <c r="C88" s="75">
        <v>92307</v>
      </c>
      <c r="D88" s="76" t="s">
        <v>19</v>
      </c>
      <c r="E88" s="46" t="s">
        <v>56</v>
      </c>
      <c r="F88" s="47">
        <v>2842.1900000000005</v>
      </c>
      <c r="G88" s="2975">
        <v>4610.33</v>
      </c>
      <c r="H88" s="2991">
        <v>3608.19</v>
      </c>
      <c r="I88" s="2983">
        <f>Kultura!E16</f>
        <v>3608.19</v>
      </c>
      <c r="J88" s="101">
        <f>Kultura!F151</f>
        <v>3608.19</v>
      </c>
      <c r="K88" s="93"/>
      <c r="L88" s="48"/>
    </row>
    <row r="89" spans="1:12" x14ac:dyDescent="0.2">
      <c r="A89" s="42"/>
      <c r="B89" s="43" t="s">
        <v>2</v>
      </c>
      <c r="C89" s="75">
        <v>92308</v>
      </c>
      <c r="D89" s="76" t="s">
        <v>21</v>
      </c>
      <c r="E89" s="46" t="s">
        <v>22</v>
      </c>
      <c r="F89" s="47">
        <v>0</v>
      </c>
      <c r="G89" s="2975">
        <v>0</v>
      </c>
      <c r="H89" s="2991">
        <v>0</v>
      </c>
      <c r="I89" s="2983">
        <v>0</v>
      </c>
      <c r="J89" s="101">
        <v>0</v>
      </c>
      <c r="K89" s="93"/>
      <c r="L89" s="48"/>
    </row>
    <row r="90" spans="1:12" x14ac:dyDescent="0.2">
      <c r="A90" s="42"/>
      <c r="B90" s="43" t="s">
        <v>2</v>
      </c>
      <c r="C90" s="75">
        <v>92309</v>
      </c>
      <c r="D90" s="76" t="s">
        <v>23</v>
      </c>
      <c r="E90" s="46" t="s">
        <v>24</v>
      </c>
      <c r="F90" s="47">
        <v>0</v>
      </c>
      <c r="G90" s="2975">
        <v>0</v>
      </c>
      <c r="H90" s="2991">
        <v>0</v>
      </c>
      <c r="I90" s="2983">
        <v>0</v>
      </c>
      <c r="J90" s="101">
        <v>0</v>
      </c>
      <c r="K90" s="93"/>
      <c r="L90" s="48"/>
    </row>
    <row r="91" spans="1:12" x14ac:dyDescent="0.2">
      <c r="A91" s="42"/>
      <c r="B91" s="43" t="s">
        <v>2</v>
      </c>
      <c r="C91" s="44">
        <v>92314</v>
      </c>
      <c r="D91" s="45" t="s">
        <v>41</v>
      </c>
      <c r="E91" s="46" t="s">
        <v>57</v>
      </c>
      <c r="F91" s="47">
        <v>104978.97499999998</v>
      </c>
      <c r="G91" s="2975">
        <v>668312.80000000005</v>
      </c>
      <c r="H91" s="2991">
        <v>364893.038</v>
      </c>
      <c r="I91" s="2983">
        <f>Investice!E12</f>
        <v>128087.25</v>
      </c>
      <c r="J91" s="101">
        <f>Investice!F49</f>
        <v>128087.25</v>
      </c>
      <c r="K91" s="93"/>
      <c r="L91" s="48"/>
    </row>
    <row r="92" spans="1:12" ht="13.5" thickBot="1" x14ac:dyDescent="0.25">
      <c r="A92" s="67"/>
      <c r="B92" s="57" t="s">
        <v>2</v>
      </c>
      <c r="C92" s="68">
        <v>92321</v>
      </c>
      <c r="D92" s="69" t="s">
        <v>2249</v>
      </c>
      <c r="E92" s="65" t="s">
        <v>2250</v>
      </c>
      <c r="F92" s="66">
        <v>0</v>
      </c>
      <c r="G92" s="2978">
        <v>3450</v>
      </c>
      <c r="H92" s="2994">
        <v>0</v>
      </c>
      <c r="I92" s="2986">
        <v>0</v>
      </c>
      <c r="J92" s="104">
        <v>0</v>
      </c>
      <c r="K92" s="93"/>
      <c r="L92" s="48"/>
    </row>
    <row r="93" spans="1:12" ht="13.5" thickBot="1" x14ac:dyDescent="0.25">
      <c r="A93" s="31" t="s">
        <v>1</v>
      </c>
      <c r="B93" s="32" t="s">
        <v>6</v>
      </c>
      <c r="C93" s="33">
        <v>924</v>
      </c>
      <c r="D93" s="16" t="s">
        <v>6</v>
      </c>
      <c r="E93" s="35" t="s">
        <v>58</v>
      </c>
      <c r="F93" s="18">
        <f>SUM(F94:F94)</f>
        <v>82235</v>
      </c>
      <c r="G93" s="2972">
        <f>G94</f>
        <v>84332.5</v>
      </c>
      <c r="H93" s="2988">
        <f>H94</f>
        <v>55275</v>
      </c>
      <c r="I93" s="2980">
        <f>SUM(I94:I94)</f>
        <v>55275</v>
      </c>
      <c r="J93" s="98">
        <f>SUM(J94)</f>
        <v>55275</v>
      </c>
      <c r="K93" s="92"/>
      <c r="L93" s="48"/>
    </row>
    <row r="94" spans="1:12" ht="13.5" thickBot="1" x14ac:dyDescent="0.25">
      <c r="A94" s="36"/>
      <c r="B94" s="37" t="s">
        <v>2</v>
      </c>
      <c r="C94" s="38">
        <v>92403</v>
      </c>
      <c r="D94" s="39" t="s">
        <v>33</v>
      </c>
      <c r="E94" s="40" t="s">
        <v>34</v>
      </c>
      <c r="F94" s="24">
        <v>82235</v>
      </c>
      <c r="G94" s="2973">
        <f>7897.5+76435</f>
        <v>84332.5</v>
      </c>
      <c r="H94" s="2989">
        <v>55275</v>
      </c>
      <c r="I94" s="2981">
        <f>Ekonomika!E13</f>
        <v>55275</v>
      </c>
      <c r="J94" s="99">
        <f>Ekonomika!F49+Ekonomika!F60</f>
        <v>55275</v>
      </c>
      <c r="K94" s="93"/>
      <c r="L94" s="48"/>
    </row>
    <row r="95" spans="1:12" ht="13.5" thickBot="1" x14ac:dyDescent="0.25">
      <c r="A95" s="13" t="s">
        <v>1</v>
      </c>
      <c r="B95" s="14" t="s">
        <v>6</v>
      </c>
      <c r="C95" s="15">
        <v>925</v>
      </c>
      <c r="D95" s="16" t="s">
        <v>6</v>
      </c>
      <c r="E95" s="17" t="s">
        <v>59</v>
      </c>
      <c r="F95" s="18">
        <f>F96</f>
        <v>9156.24</v>
      </c>
      <c r="G95" s="2972">
        <f>G96</f>
        <v>18511.11</v>
      </c>
      <c r="H95" s="2988">
        <f>H96</f>
        <v>9428</v>
      </c>
      <c r="I95" s="2980">
        <f>I96</f>
        <v>9428</v>
      </c>
      <c r="J95" s="98">
        <f>SUM(J96)</f>
        <v>9428</v>
      </c>
      <c r="K95" s="92"/>
      <c r="L95" s="48"/>
    </row>
    <row r="96" spans="1:12" ht="13.5" thickBot="1" x14ac:dyDescent="0.25">
      <c r="A96" s="25"/>
      <c r="B96" s="26" t="s">
        <v>2</v>
      </c>
      <c r="C96" s="27">
        <v>92515</v>
      </c>
      <c r="D96" s="28" t="s">
        <v>10</v>
      </c>
      <c r="E96" s="29" t="s">
        <v>11</v>
      </c>
      <c r="F96" s="30">
        <v>9156.24</v>
      </c>
      <c r="G96" s="2974">
        <v>18511.11</v>
      </c>
      <c r="H96" s="2990">
        <v>9428</v>
      </c>
      <c r="I96" s="2982">
        <f>Ředitel!E14</f>
        <v>9428</v>
      </c>
      <c r="J96" s="100">
        <f>Ředitel!F177</f>
        <v>9428</v>
      </c>
      <c r="K96" s="93"/>
      <c r="L96" s="48"/>
    </row>
    <row r="97" spans="1:12" ht="13.5" thickBot="1" x14ac:dyDescent="0.25">
      <c r="A97" s="13" t="s">
        <v>1</v>
      </c>
      <c r="B97" s="14" t="s">
        <v>6</v>
      </c>
      <c r="C97" s="15">
        <v>931</v>
      </c>
      <c r="D97" s="16" t="s">
        <v>6</v>
      </c>
      <c r="E97" s="17" t="s">
        <v>60</v>
      </c>
      <c r="F97" s="18">
        <f>F98</f>
        <v>10000</v>
      </c>
      <c r="G97" s="2972">
        <f>G98</f>
        <v>48216.34</v>
      </c>
      <c r="H97" s="2988">
        <f>H98</f>
        <v>10000</v>
      </c>
      <c r="I97" s="2980">
        <f>I98</f>
        <v>10000</v>
      </c>
      <c r="J97" s="98">
        <f>SUM(J98)</f>
        <v>10000</v>
      </c>
      <c r="K97" s="92"/>
      <c r="L97" s="48"/>
    </row>
    <row r="98" spans="1:12" ht="13.5" thickBot="1" x14ac:dyDescent="0.25">
      <c r="A98" s="19"/>
      <c r="B98" s="20" t="s">
        <v>2</v>
      </c>
      <c r="C98" s="21">
        <v>93101</v>
      </c>
      <c r="D98" s="22" t="s">
        <v>8</v>
      </c>
      <c r="E98" s="60" t="s">
        <v>9</v>
      </c>
      <c r="F98" s="24">
        <v>10000</v>
      </c>
      <c r="G98" s="2973">
        <v>48216.34</v>
      </c>
      <c r="H98" s="2989">
        <v>10000</v>
      </c>
      <c r="I98" s="2981">
        <f>Hejtman!E15</f>
        <v>10000</v>
      </c>
      <c r="J98" s="99">
        <f>Hejtman!F168</f>
        <v>10000</v>
      </c>
      <c r="K98" s="93"/>
      <c r="L98" s="48"/>
    </row>
    <row r="99" spans="1:12" ht="13.5" thickBot="1" x14ac:dyDescent="0.25">
      <c r="A99" s="13" t="s">
        <v>1</v>
      </c>
      <c r="B99" s="14" t="s">
        <v>6</v>
      </c>
      <c r="C99" s="15">
        <v>932</v>
      </c>
      <c r="D99" s="16" t="s">
        <v>6</v>
      </c>
      <c r="E99" s="17" t="s">
        <v>61</v>
      </c>
      <c r="F99" s="18">
        <f>F100</f>
        <v>25800</v>
      </c>
      <c r="G99" s="2972">
        <f>G100</f>
        <v>56999.5</v>
      </c>
      <c r="H99" s="2988">
        <f>H100</f>
        <v>35420</v>
      </c>
      <c r="I99" s="2980">
        <f>I100</f>
        <v>28820</v>
      </c>
      <c r="J99" s="98">
        <f>SUM(J100)</f>
        <v>28820</v>
      </c>
      <c r="K99" s="92"/>
      <c r="L99" s="48"/>
    </row>
    <row r="100" spans="1:12" ht="13.5" thickBot="1" x14ac:dyDescent="0.25">
      <c r="A100" s="19"/>
      <c r="B100" s="20" t="s">
        <v>2</v>
      </c>
      <c r="C100" s="21">
        <v>93208</v>
      </c>
      <c r="D100" s="22" t="s">
        <v>21</v>
      </c>
      <c r="E100" s="46" t="s">
        <v>22</v>
      </c>
      <c r="F100" s="24">
        <v>25800</v>
      </c>
      <c r="G100" s="2973">
        <v>56999.5</v>
      </c>
      <c r="H100" s="2989">
        <v>35420</v>
      </c>
      <c r="I100" s="2981">
        <f>ŽP!E17</f>
        <v>28820</v>
      </c>
      <c r="J100" s="99">
        <f>ŽP!F166</f>
        <v>28820</v>
      </c>
      <c r="K100" s="93"/>
      <c r="L100" s="48"/>
    </row>
    <row r="101" spans="1:12" ht="13.5" thickBot="1" x14ac:dyDescent="0.25">
      <c r="A101" s="13" t="s">
        <v>1</v>
      </c>
      <c r="B101" s="14" t="s">
        <v>6</v>
      </c>
      <c r="C101" s="15">
        <v>934</v>
      </c>
      <c r="D101" s="16" t="s">
        <v>6</v>
      </c>
      <c r="E101" s="17" t="s">
        <v>62</v>
      </c>
      <c r="F101" s="18">
        <f>F102</f>
        <v>2000</v>
      </c>
      <c r="G101" s="2972">
        <f>G102</f>
        <v>4813.3900000000003</v>
      </c>
      <c r="H101" s="2988">
        <f>H102</f>
        <v>2000</v>
      </c>
      <c r="I101" s="2980">
        <f>I102</f>
        <v>2000</v>
      </c>
      <c r="J101" s="98">
        <f>SUM(J102)</f>
        <v>2000</v>
      </c>
      <c r="K101" s="92"/>
      <c r="L101" s="48"/>
    </row>
    <row r="102" spans="1:12" ht="13.5" thickBot="1" x14ac:dyDescent="0.25">
      <c r="A102" s="25"/>
      <c r="B102" s="26" t="s">
        <v>2</v>
      </c>
      <c r="C102" s="27">
        <v>93408</v>
      </c>
      <c r="D102" s="28" t="s">
        <v>21</v>
      </c>
      <c r="E102" s="46" t="s">
        <v>22</v>
      </c>
      <c r="F102" s="30">
        <v>2000</v>
      </c>
      <c r="G102" s="2974">
        <v>4813.3900000000003</v>
      </c>
      <c r="H102" s="2990">
        <v>2000</v>
      </c>
      <c r="I102" s="2982">
        <f>ŽP!E18</f>
        <v>2000</v>
      </c>
      <c r="J102" s="100">
        <f>ŽP!F182</f>
        <v>2000</v>
      </c>
      <c r="K102" s="93"/>
      <c r="L102" s="48"/>
    </row>
    <row r="103" spans="1:12" ht="13.5" thickBot="1" x14ac:dyDescent="0.25">
      <c r="A103" s="13" t="s">
        <v>1</v>
      </c>
      <c r="B103" s="14" t="s">
        <v>6</v>
      </c>
      <c r="C103" s="15">
        <v>926</v>
      </c>
      <c r="D103" s="16" t="s">
        <v>6</v>
      </c>
      <c r="E103" s="17" t="s">
        <v>63</v>
      </c>
      <c r="F103" s="18">
        <f>SUM(F104:F112)</f>
        <v>83113.63</v>
      </c>
      <c r="G103" s="2972">
        <f>SUM(G104:G112)</f>
        <v>165233.44999999998</v>
      </c>
      <c r="H103" s="2988">
        <f>SUM(H104:H112)</f>
        <v>141213</v>
      </c>
      <c r="I103" s="2980">
        <f>SUM(I104:I112)</f>
        <v>110820</v>
      </c>
      <c r="J103" s="98">
        <f>SUM(J104:J112)</f>
        <v>110820</v>
      </c>
      <c r="K103" s="92"/>
      <c r="L103" s="48"/>
    </row>
    <row r="104" spans="1:12" x14ac:dyDescent="0.2">
      <c r="A104" s="56"/>
      <c r="B104" s="57" t="s">
        <v>2</v>
      </c>
      <c r="C104" s="77" t="s">
        <v>64</v>
      </c>
      <c r="D104" s="78" t="s">
        <v>6</v>
      </c>
      <c r="E104" s="60" t="s">
        <v>65</v>
      </c>
      <c r="F104" s="61">
        <v>83113.63</v>
      </c>
      <c r="G104" s="2977">
        <v>16080.779999999999</v>
      </c>
      <c r="H104" s="2993">
        <v>0</v>
      </c>
      <c r="I104" s="2985">
        <v>0</v>
      </c>
      <c r="J104" s="103">
        <v>0</v>
      </c>
      <c r="K104" s="93"/>
      <c r="L104" s="48"/>
    </row>
    <row r="105" spans="1:12" x14ac:dyDescent="0.2">
      <c r="A105" s="56"/>
      <c r="B105" s="57" t="s">
        <v>2</v>
      </c>
      <c r="C105" s="77">
        <v>92601</v>
      </c>
      <c r="D105" s="78" t="s">
        <v>8</v>
      </c>
      <c r="E105" s="60" t="s">
        <v>9</v>
      </c>
      <c r="F105" s="61">
        <v>0</v>
      </c>
      <c r="G105" s="2977">
        <v>37075.199999999997</v>
      </c>
      <c r="H105" s="2993">
        <v>15000</v>
      </c>
      <c r="I105" s="2985">
        <f>Hejtman!E16</f>
        <v>14800</v>
      </c>
      <c r="J105" s="103">
        <f>Hejtman!F156</f>
        <v>14800</v>
      </c>
      <c r="K105" s="93"/>
      <c r="L105" s="48"/>
    </row>
    <row r="106" spans="1:12" x14ac:dyDescent="0.2">
      <c r="A106" s="42"/>
      <c r="B106" s="43" t="s">
        <v>2</v>
      </c>
      <c r="C106" s="75">
        <v>92602</v>
      </c>
      <c r="D106" s="76" t="s">
        <v>31</v>
      </c>
      <c r="E106" s="46" t="s">
        <v>32</v>
      </c>
      <c r="F106" s="47">
        <v>0</v>
      </c>
      <c r="G106" s="2975">
        <v>0</v>
      </c>
      <c r="H106" s="2991">
        <v>34120</v>
      </c>
      <c r="I106" s="2983">
        <f>Rozvoj!E13</f>
        <v>32220</v>
      </c>
      <c r="J106" s="101">
        <f>Rozvoj!F142</f>
        <v>32220</v>
      </c>
      <c r="K106" s="93"/>
    </row>
    <row r="107" spans="1:12" x14ac:dyDescent="0.2">
      <c r="A107" s="42"/>
      <c r="B107" s="43" t="s">
        <v>2</v>
      </c>
      <c r="C107" s="75">
        <v>92604</v>
      </c>
      <c r="D107" s="76" t="s">
        <v>14</v>
      </c>
      <c r="E107" s="46" t="s">
        <v>15</v>
      </c>
      <c r="F107" s="47">
        <v>0</v>
      </c>
      <c r="G107" s="2975">
        <v>35056.31</v>
      </c>
      <c r="H107" s="2991">
        <v>31393</v>
      </c>
      <c r="I107" s="2983">
        <f>OŠMTSV!E17</f>
        <v>23980</v>
      </c>
      <c r="J107" s="101">
        <f>OŠMTSV!F240</f>
        <v>23980</v>
      </c>
      <c r="K107" s="93"/>
    </row>
    <row r="108" spans="1:12" x14ac:dyDescent="0.2">
      <c r="A108" s="42"/>
      <c r="B108" s="43" t="s">
        <v>2</v>
      </c>
      <c r="C108" s="75">
        <v>92605</v>
      </c>
      <c r="D108" s="76" t="s">
        <v>16</v>
      </c>
      <c r="E108" s="46" t="s">
        <v>17</v>
      </c>
      <c r="F108" s="47">
        <v>0</v>
      </c>
      <c r="G108" s="2975">
        <v>1072.77</v>
      </c>
      <c r="H108" s="2991">
        <v>1000</v>
      </c>
      <c r="I108" s="2983">
        <f>Sociální!E16</f>
        <v>1000</v>
      </c>
      <c r="J108" s="101">
        <f>Sociální!F145</f>
        <v>1000</v>
      </c>
      <c r="K108" s="93"/>
    </row>
    <row r="109" spans="1:12" x14ac:dyDescent="0.2">
      <c r="A109" s="42"/>
      <c r="B109" s="43" t="s">
        <v>2</v>
      </c>
      <c r="C109" s="75">
        <v>92606</v>
      </c>
      <c r="D109" s="76" t="s">
        <v>18</v>
      </c>
      <c r="E109" s="46" t="s">
        <v>2248</v>
      </c>
      <c r="F109" s="47">
        <v>0</v>
      </c>
      <c r="G109" s="2975">
        <v>24895.03</v>
      </c>
      <c r="H109" s="2991">
        <v>17000</v>
      </c>
      <c r="I109" s="2983">
        <f>Silnič.hospodářství!E16</f>
        <v>6600</v>
      </c>
      <c r="J109" s="101">
        <f>Silnič.hospodářství!F126</f>
        <v>6600</v>
      </c>
      <c r="K109" s="93"/>
    </row>
    <row r="110" spans="1:12" x14ac:dyDescent="0.2">
      <c r="A110" s="42"/>
      <c r="B110" s="43" t="s">
        <v>2</v>
      </c>
      <c r="C110" s="75">
        <v>92607</v>
      </c>
      <c r="D110" s="76" t="s">
        <v>19</v>
      </c>
      <c r="E110" s="46" t="s">
        <v>56</v>
      </c>
      <c r="F110" s="47">
        <v>0</v>
      </c>
      <c r="G110" s="2975">
        <v>19166.489999999998</v>
      </c>
      <c r="H110" s="2991">
        <v>16500</v>
      </c>
      <c r="I110" s="2983">
        <f>Kultura!E17</f>
        <v>15000</v>
      </c>
      <c r="J110" s="101">
        <f>Kultura!F166</f>
        <v>15000</v>
      </c>
      <c r="K110" s="93"/>
    </row>
    <row r="111" spans="1:12" x14ac:dyDescent="0.2">
      <c r="A111" s="42"/>
      <c r="B111" s="43" t="s">
        <v>2</v>
      </c>
      <c r="C111" s="75">
        <v>92608</v>
      </c>
      <c r="D111" s="76" t="s">
        <v>21</v>
      </c>
      <c r="E111" s="46" t="s">
        <v>22</v>
      </c>
      <c r="F111" s="47">
        <v>0</v>
      </c>
      <c r="G111" s="2975">
        <v>29372.15</v>
      </c>
      <c r="H111" s="2991">
        <v>24300</v>
      </c>
      <c r="I111" s="2983">
        <f>ŽP!E16</f>
        <v>15320</v>
      </c>
      <c r="J111" s="101">
        <f>ŽP!F152</f>
        <v>15320</v>
      </c>
      <c r="K111" s="93"/>
    </row>
    <row r="112" spans="1:12" ht="13.5" thickBot="1" x14ac:dyDescent="0.25">
      <c r="A112" s="42"/>
      <c r="B112" s="43" t="s">
        <v>2</v>
      </c>
      <c r="C112" s="75">
        <v>92609</v>
      </c>
      <c r="D112" s="76" t="s">
        <v>23</v>
      </c>
      <c r="E112" s="46" t="s">
        <v>24</v>
      </c>
      <c r="F112" s="47">
        <v>0</v>
      </c>
      <c r="G112" s="2975">
        <v>2514.7200000000003</v>
      </c>
      <c r="H112" s="2991">
        <v>1900</v>
      </c>
      <c r="I112" s="2983">
        <f>Zdravotnictví!E15</f>
        <v>1900</v>
      </c>
      <c r="J112" s="101">
        <f>Zdravotnictví!F86</f>
        <v>1900</v>
      </c>
      <c r="K112" s="93"/>
    </row>
    <row r="113" spans="1:11" s="81" customFormat="1" ht="24.75" thickBot="1" x14ac:dyDescent="0.25">
      <c r="A113" s="79" t="s">
        <v>1</v>
      </c>
      <c r="B113" s="3442" t="s">
        <v>66</v>
      </c>
      <c r="C113" s="3443"/>
      <c r="D113" s="3443"/>
      <c r="E113" s="3443"/>
      <c r="F113" s="80">
        <f>F7+F10+F12+F19+F28+F53+F63+F76+F81+F93+F95+F97+F99+F101+F103+F46+F51</f>
        <v>3277476.99</v>
      </c>
      <c r="G113" s="80">
        <f t="shared" ref="G113:I113" si="1">G7+G10+G12+G19+G28+G53+G63+G76+G81+G93+G95+G97+G99+G101+G103+G46+G51</f>
        <v>14455815.420000002</v>
      </c>
      <c r="H113" s="2970">
        <f>H7+H10+H12+H19+H28+H53+H63+H76+H81+H93+H95+H97+H99+H101+H103+H46+H51</f>
        <v>5887988.53926</v>
      </c>
      <c r="I113" s="80">
        <f t="shared" si="1"/>
        <v>3886424.1170000001</v>
      </c>
      <c r="J113" s="80">
        <f>J7+J10+J12+J19+J28+J53+J63+J76+J81+J93+J95+J97+J99+J101+J103+J46+J51</f>
        <v>3886424.1170000001</v>
      </c>
      <c r="K113" s="82"/>
    </row>
    <row r="114" spans="1:11" x14ac:dyDescent="0.2">
      <c r="F114" s="82"/>
      <c r="G114" s="82"/>
      <c r="H114" s="83"/>
      <c r="I114" s="83"/>
      <c r="J114" s="83"/>
      <c r="K114" s="94"/>
    </row>
    <row r="115" spans="1:11" ht="13.5" thickBot="1" x14ac:dyDescent="0.25">
      <c r="H115" s="83"/>
      <c r="I115" s="83"/>
    </row>
    <row r="116" spans="1:11" ht="24.75" customHeight="1" thickBot="1" x14ac:dyDescent="0.25">
      <c r="A116" s="2923" t="s">
        <v>1</v>
      </c>
      <c r="B116" s="3440" t="s">
        <v>2253</v>
      </c>
      <c r="C116" s="3441"/>
      <c r="D116" s="3441"/>
      <c r="E116" s="3441"/>
      <c r="F116" s="2924">
        <v>3277476.99</v>
      </c>
      <c r="G116" s="2968">
        <f>G103+G101+G99+G97+G95+G93+G81+G76+G63+G53+G51+G46+G28+G19+G12+G10+G7</f>
        <v>14455815.420000002</v>
      </c>
      <c r="H116" s="2924">
        <v>3886424.1220000004</v>
      </c>
      <c r="I116" s="2924">
        <v>3886424.1220000004</v>
      </c>
      <c r="J116" s="2924">
        <v>3886424.1220000004</v>
      </c>
    </row>
    <row r="117" spans="1:11" ht="13.5" thickBot="1" x14ac:dyDescent="0.25">
      <c r="F117" s="83"/>
      <c r="G117" s="2969"/>
      <c r="H117" s="83"/>
      <c r="I117" s="83"/>
    </row>
    <row r="118" spans="1:11" ht="24.75" customHeight="1" thickBot="1" x14ac:dyDescent="0.25">
      <c r="A118" s="2925" t="s">
        <v>1</v>
      </c>
      <c r="B118" s="3438" t="s">
        <v>2252</v>
      </c>
      <c r="C118" s="3439"/>
      <c r="D118" s="3439"/>
      <c r="E118" s="3439"/>
      <c r="F118" s="2926">
        <f>F116-F113</f>
        <v>0</v>
      </c>
      <c r="G118" s="2968">
        <f t="shared" ref="G118:J118" si="2">G116-G113</f>
        <v>0</v>
      </c>
      <c r="H118" s="2926">
        <f>H116-H113</f>
        <v>-2001564.4172599996</v>
      </c>
      <c r="I118" s="2926">
        <f t="shared" si="2"/>
        <v>5.0000003539025784E-3</v>
      </c>
      <c r="J118" s="2926">
        <f t="shared" si="2"/>
        <v>5.0000003539025784E-3</v>
      </c>
    </row>
    <row r="121" spans="1:11" x14ac:dyDescent="0.2">
      <c r="I121" s="83"/>
    </row>
  </sheetData>
  <mergeCells count="5">
    <mergeCell ref="A1:J1"/>
    <mergeCell ref="A3:J3"/>
    <mergeCell ref="B118:E118"/>
    <mergeCell ref="B116:E116"/>
    <mergeCell ref="B113:E113"/>
  </mergeCells>
  <printOptions horizontalCentered="1"/>
  <pageMargins left="7.874015748031496E-2" right="7.874015748031496E-2" top="0.39370078740157483" bottom="0.19685039370078741" header="0.31496062992125984" footer="0.31496062992125984"/>
  <pageSetup paperSize="9" scale="80" fitToWidth="0" fitToHeight="0" orientation="portrait" r:id="rId1"/>
  <headerFooter alignWithMargins="0"/>
  <rowBreaks count="1" manualBreakCount="1">
    <brk id="6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3:Q59"/>
  <sheetViews>
    <sheetView workbookViewId="0">
      <selection activeCell="A4" sqref="A4:M4"/>
    </sheetView>
  </sheetViews>
  <sheetFormatPr defaultRowHeight="12.75" x14ac:dyDescent="0.2"/>
  <cols>
    <col min="1" max="1" width="24.7109375" style="105" customWidth="1"/>
    <col min="2" max="2" width="10.7109375" style="105" customWidth="1"/>
    <col min="3" max="3" width="10.140625" style="105" bestFit="1" customWidth="1"/>
    <col min="4" max="4" width="9.42578125" style="105" customWidth="1"/>
    <col min="5" max="5" width="11.28515625" style="105" customWidth="1"/>
    <col min="6" max="6" width="10.140625" style="105" bestFit="1" customWidth="1"/>
    <col min="7" max="7" width="9.5703125" style="105" customWidth="1"/>
    <col min="8" max="8" width="10.5703125" style="105" customWidth="1"/>
    <col min="9" max="9" width="11.28515625" style="105" customWidth="1"/>
    <col min="10" max="10" width="10.5703125" style="105" customWidth="1"/>
    <col min="11" max="11" width="10.85546875" style="106" customWidth="1"/>
    <col min="12" max="12" width="9.7109375" style="105" customWidth="1"/>
    <col min="13" max="13" width="11.28515625" style="105" bestFit="1" customWidth="1"/>
    <col min="14" max="14" width="20.85546875" style="106" customWidth="1"/>
    <col min="15" max="15" width="14.28515625" style="108" customWidth="1"/>
    <col min="16" max="16" width="10.140625" style="105" bestFit="1" customWidth="1"/>
    <col min="17" max="17" width="14.85546875" style="105" customWidth="1"/>
    <col min="18" max="257" width="9.140625" style="105"/>
    <col min="258" max="258" width="24.7109375" style="105" customWidth="1"/>
    <col min="259" max="259" width="10.7109375" style="105" customWidth="1"/>
    <col min="260" max="260" width="9.7109375" style="105" bestFit="1" customWidth="1"/>
    <col min="261" max="261" width="9.42578125" style="105" customWidth="1"/>
    <col min="262" max="262" width="11.28515625" style="105" customWidth="1"/>
    <col min="263" max="263" width="10.140625" style="105" bestFit="1" customWidth="1"/>
    <col min="264" max="264" width="9.5703125" style="105" customWidth="1"/>
    <col min="265" max="265" width="11.28515625" style="105" customWidth="1"/>
    <col min="266" max="266" width="10.5703125" style="105" customWidth="1"/>
    <col min="267" max="268" width="9.7109375" style="105" customWidth="1"/>
    <col min="269" max="269" width="11.28515625" style="105" bestFit="1" customWidth="1"/>
    <col min="270" max="270" width="20.85546875" style="105" customWidth="1"/>
    <col min="271" max="271" width="14.28515625" style="105" customWidth="1"/>
    <col min="272" max="272" width="10.140625" style="105" bestFit="1" customWidth="1"/>
    <col min="273" max="273" width="14.85546875" style="105" customWidth="1"/>
    <col min="274" max="513" width="9.140625" style="105"/>
    <col min="514" max="514" width="24.7109375" style="105" customWidth="1"/>
    <col min="515" max="515" width="10.7109375" style="105" customWidth="1"/>
    <col min="516" max="516" width="9.7109375" style="105" bestFit="1" customWidth="1"/>
    <col min="517" max="517" width="9.42578125" style="105" customWidth="1"/>
    <col min="518" max="518" width="11.28515625" style="105" customWidth="1"/>
    <col min="519" max="519" width="10.140625" style="105" bestFit="1" customWidth="1"/>
    <col min="520" max="520" width="9.5703125" style="105" customWidth="1"/>
    <col min="521" max="521" width="11.28515625" style="105" customWidth="1"/>
    <col min="522" max="522" width="10.5703125" style="105" customWidth="1"/>
    <col min="523" max="524" width="9.7109375" style="105" customWidth="1"/>
    <col min="525" max="525" width="11.28515625" style="105" bestFit="1" customWidth="1"/>
    <col min="526" max="526" width="20.85546875" style="105" customWidth="1"/>
    <col min="527" max="527" width="14.28515625" style="105" customWidth="1"/>
    <col min="528" max="528" width="10.140625" style="105" bestFit="1" customWidth="1"/>
    <col min="529" max="529" width="14.85546875" style="105" customWidth="1"/>
    <col min="530" max="769" width="9.140625" style="105"/>
    <col min="770" max="770" width="24.7109375" style="105" customWidth="1"/>
    <col min="771" max="771" width="10.7109375" style="105" customWidth="1"/>
    <col min="772" max="772" width="9.7109375" style="105" bestFit="1" customWidth="1"/>
    <col min="773" max="773" width="9.42578125" style="105" customWidth="1"/>
    <col min="774" max="774" width="11.28515625" style="105" customWidth="1"/>
    <col min="775" max="775" width="10.140625" style="105" bestFit="1" customWidth="1"/>
    <col min="776" max="776" width="9.5703125" style="105" customWidth="1"/>
    <col min="777" max="777" width="11.28515625" style="105" customWidth="1"/>
    <col min="778" max="778" width="10.5703125" style="105" customWidth="1"/>
    <col min="779" max="780" width="9.7109375" style="105" customWidth="1"/>
    <col min="781" max="781" width="11.28515625" style="105" bestFit="1" customWidth="1"/>
    <col min="782" max="782" width="20.85546875" style="105" customWidth="1"/>
    <col min="783" max="783" width="14.28515625" style="105" customWidth="1"/>
    <col min="784" max="784" width="10.140625" style="105" bestFit="1" customWidth="1"/>
    <col min="785" max="785" width="14.85546875" style="105" customWidth="1"/>
    <col min="786" max="1025" width="9.140625" style="105"/>
    <col min="1026" max="1026" width="24.7109375" style="105" customWidth="1"/>
    <col min="1027" max="1027" width="10.7109375" style="105" customWidth="1"/>
    <col min="1028" max="1028" width="9.7109375" style="105" bestFit="1" customWidth="1"/>
    <col min="1029" max="1029" width="9.42578125" style="105" customWidth="1"/>
    <col min="1030" max="1030" width="11.28515625" style="105" customWidth="1"/>
    <col min="1031" max="1031" width="10.140625" style="105" bestFit="1" customWidth="1"/>
    <col min="1032" max="1032" width="9.5703125" style="105" customWidth="1"/>
    <col min="1033" max="1033" width="11.28515625" style="105" customWidth="1"/>
    <col min="1034" max="1034" width="10.5703125" style="105" customWidth="1"/>
    <col min="1035" max="1036" width="9.7109375" style="105" customWidth="1"/>
    <col min="1037" max="1037" width="11.28515625" style="105" bestFit="1" customWidth="1"/>
    <col min="1038" max="1038" width="20.85546875" style="105" customWidth="1"/>
    <col min="1039" max="1039" width="14.28515625" style="105" customWidth="1"/>
    <col min="1040" max="1040" width="10.140625" style="105" bestFit="1" customWidth="1"/>
    <col min="1041" max="1041" width="14.85546875" style="105" customWidth="1"/>
    <col min="1042" max="1281" width="9.140625" style="105"/>
    <col min="1282" max="1282" width="24.7109375" style="105" customWidth="1"/>
    <col min="1283" max="1283" width="10.7109375" style="105" customWidth="1"/>
    <col min="1284" max="1284" width="9.7109375" style="105" bestFit="1" customWidth="1"/>
    <col min="1285" max="1285" width="9.42578125" style="105" customWidth="1"/>
    <col min="1286" max="1286" width="11.28515625" style="105" customWidth="1"/>
    <col min="1287" max="1287" width="10.140625" style="105" bestFit="1" customWidth="1"/>
    <col min="1288" max="1288" width="9.5703125" style="105" customWidth="1"/>
    <col min="1289" max="1289" width="11.28515625" style="105" customWidth="1"/>
    <col min="1290" max="1290" width="10.5703125" style="105" customWidth="1"/>
    <col min="1291" max="1292" width="9.7109375" style="105" customWidth="1"/>
    <col min="1293" max="1293" width="11.28515625" style="105" bestFit="1" customWidth="1"/>
    <col min="1294" max="1294" width="20.85546875" style="105" customWidth="1"/>
    <col min="1295" max="1295" width="14.28515625" style="105" customWidth="1"/>
    <col min="1296" max="1296" width="10.140625" style="105" bestFit="1" customWidth="1"/>
    <col min="1297" max="1297" width="14.85546875" style="105" customWidth="1"/>
    <col min="1298" max="1537" width="9.140625" style="105"/>
    <col min="1538" max="1538" width="24.7109375" style="105" customWidth="1"/>
    <col min="1539" max="1539" width="10.7109375" style="105" customWidth="1"/>
    <col min="1540" max="1540" width="9.7109375" style="105" bestFit="1" customWidth="1"/>
    <col min="1541" max="1541" width="9.42578125" style="105" customWidth="1"/>
    <col min="1542" max="1542" width="11.28515625" style="105" customWidth="1"/>
    <col min="1543" max="1543" width="10.140625" style="105" bestFit="1" customWidth="1"/>
    <col min="1544" max="1544" width="9.5703125" style="105" customWidth="1"/>
    <col min="1545" max="1545" width="11.28515625" style="105" customWidth="1"/>
    <col min="1546" max="1546" width="10.5703125" style="105" customWidth="1"/>
    <col min="1547" max="1548" width="9.7109375" style="105" customWidth="1"/>
    <col min="1549" max="1549" width="11.28515625" style="105" bestFit="1" customWidth="1"/>
    <col min="1550" max="1550" width="20.85546875" style="105" customWidth="1"/>
    <col min="1551" max="1551" width="14.28515625" style="105" customWidth="1"/>
    <col min="1552" max="1552" width="10.140625" style="105" bestFit="1" customWidth="1"/>
    <col min="1553" max="1553" width="14.85546875" style="105" customWidth="1"/>
    <col min="1554" max="1793" width="9.140625" style="105"/>
    <col min="1794" max="1794" width="24.7109375" style="105" customWidth="1"/>
    <col min="1795" max="1795" width="10.7109375" style="105" customWidth="1"/>
    <col min="1796" max="1796" width="9.7109375" style="105" bestFit="1" customWidth="1"/>
    <col min="1797" max="1797" width="9.42578125" style="105" customWidth="1"/>
    <col min="1798" max="1798" width="11.28515625" style="105" customWidth="1"/>
    <col min="1799" max="1799" width="10.140625" style="105" bestFit="1" customWidth="1"/>
    <col min="1800" max="1800" width="9.5703125" style="105" customWidth="1"/>
    <col min="1801" max="1801" width="11.28515625" style="105" customWidth="1"/>
    <col min="1802" max="1802" width="10.5703125" style="105" customWidth="1"/>
    <col min="1803" max="1804" width="9.7109375" style="105" customWidth="1"/>
    <col min="1805" max="1805" width="11.28515625" style="105" bestFit="1" customWidth="1"/>
    <col min="1806" max="1806" width="20.85546875" style="105" customWidth="1"/>
    <col min="1807" max="1807" width="14.28515625" style="105" customWidth="1"/>
    <col min="1808" max="1808" width="10.140625" style="105" bestFit="1" customWidth="1"/>
    <col min="1809" max="1809" width="14.85546875" style="105" customWidth="1"/>
    <col min="1810" max="2049" width="9.140625" style="105"/>
    <col min="2050" max="2050" width="24.7109375" style="105" customWidth="1"/>
    <col min="2051" max="2051" width="10.7109375" style="105" customWidth="1"/>
    <col min="2052" max="2052" width="9.7109375" style="105" bestFit="1" customWidth="1"/>
    <col min="2053" max="2053" width="9.42578125" style="105" customWidth="1"/>
    <col min="2054" max="2054" width="11.28515625" style="105" customWidth="1"/>
    <col min="2055" max="2055" width="10.140625" style="105" bestFit="1" customWidth="1"/>
    <col min="2056" max="2056" width="9.5703125" style="105" customWidth="1"/>
    <col min="2057" max="2057" width="11.28515625" style="105" customWidth="1"/>
    <col min="2058" max="2058" width="10.5703125" style="105" customWidth="1"/>
    <col min="2059" max="2060" width="9.7109375" style="105" customWidth="1"/>
    <col min="2061" max="2061" width="11.28515625" style="105" bestFit="1" customWidth="1"/>
    <col min="2062" max="2062" width="20.85546875" style="105" customWidth="1"/>
    <col min="2063" max="2063" width="14.28515625" style="105" customWidth="1"/>
    <col min="2064" max="2064" width="10.140625" style="105" bestFit="1" customWidth="1"/>
    <col min="2065" max="2065" width="14.85546875" style="105" customWidth="1"/>
    <col min="2066" max="2305" width="9.140625" style="105"/>
    <col min="2306" max="2306" width="24.7109375" style="105" customWidth="1"/>
    <col min="2307" max="2307" width="10.7109375" style="105" customWidth="1"/>
    <col min="2308" max="2308" width="9.7109375" style="105" bestFit="1" customWidth="1"/>
    <col min="2309" max="2309" width="9.42578125" style="105" customWidth="1"/>
    <col min="2310" max="2310" width="11.28515625" style="105" customWidth="1"/>
    <col min="2311" max="2311" width="10.140625" style="105" bestFit="1" customWidth="1"/>
    <col min="2312" max="2312" width="9.5703125" style="105" customWidth="1"/>
    <col min="2313" max="2313" width="11.28515625" style="105" customWidth="1"/>
    <col min="2314" max="2314" width="10.5703125" style="105" customWidth="1"/>
    <col min="2315" max="2316" width="9.7109375" style="105" customWidth="1"/>
    <col min="2317" max="2317" width="11.28515625" style="105" bestFit="1" customWidth="1"/>
    <col min="2318" max="2318" width="20.85546875" style="105" customWidth="1"/>
    <col min="2319" max="2319" width="14.28515625" style="105" customWidth="1"/>
    <col min="2320" max="2320" width="10.140625" style="105" bestFit="1" customWidth="1"/>
    <col min="2321" max="2321" width="14.85546875" style="105" customWidth="1"/>
    <col min="2322" max="2561" width="9.140625" style="105"/>
    <col min="2562" max="2562" width="24.7109375" style="105" customWidth="1"/>
    <col min="2563" max="2563" width="10.7109375" style="105" customWidth="1"/>
    <col min="2564" max="2564" width="9.7109375" style="105" bestFit="1" customWidth="1"/>
    <col min="2565" max="2565" width="9.42578125" style="105" customWidth="1"/>
    <col min="2566" max="2566" width="11.28515625" style="105" customWidth="1"/>
    <col min="2567" max="2567" width="10.140625" style="105" bestFit="1" customWidth="1"/>
    <col min="2568" max="2568" width="9.5703125" style="105" customWidth="1"/>
    <col min="2569" max="2569" width="11.28515625" style="105" customWidth="1"/>
    <col min="2570" max="2570" width="10.5703125" style="105" customWidth="1"/>
    <col min="2571" max="2572" width="9.7109375" style="105" customWidth="1"/>
    <col min="2573" max="2573" width="11.28515625" style="105" bestFit="1" customWidth="1"/>
    <col min="2574" max="2574" width="20.85546875" style="105" customWidth="1"/>
    <col min="2575" max="2575" width="14.28515625" style="105" customWidth="1"/>
    <col min="2576" max="2576" width="10.140625" style="105" bestFit="1" customWidth="1"/>
    <col min="2577" max="2577" width="14.85546875" style="105" customWidth="1"/>
    <col min="2578" max="2817" width="9.140625" style="105"/>
    <col min="2818" max="2818" width="24.7109375" style="105" customWidth="1"/>
    <col min="2819" max="2819" width="10.7109375" style="105" customWidth="1"/>
    <col min="2820" max="2820" width="9.7109375" style="105" bestFit="1" customWidth="1"/>
    <col min="2821" max="2821" width="9.42578125" style="105" customWidth="1"/>
    <col min="2822" max="2822" width="11.28515625" style="105" customWidth="1"/>
    <col min="2823" max="2823" width="10.140625" style="105" bestFit="1" customWidth="1"/>
    <col min="2824" max="2824" width="9.5703125" style="105" customWidth="1"/>
    <col min="2825" max="2825" width="11.28515625" style="105" customWidth="1"/>
    <col min="2826" max="2826" width="10.5703125" style="105" customWidth="1"/>
    <col min="2827" max="2828" width="9.7109375" style="105" customWidth="1"/>
    <col min="2829" max="2829" width="11.28515625" style="105" bestFit="1" customWidth="1"/>
    <col min="2830" max="2830" width="20.85546875" style="105" customWidth="1"/>
    <col min="2831" max="2831" width="14.28515625" style="105" customWidth="1"/>
    <col min="2832" max="2832" width="10.140625" style="105" bestFit="1" customWidth="1"/>
    <col min="2833" max="2833" width="14.85546875" style="105" customWidth="1"/>
    <col min="2834" max="3073" width="9.140625" style="105"/>
    <col min="3074" max="3074" width="24.7109375" style="105" customWidth="1"/>
    <col min="3075" max="3075" width="10.7109375" style="105" customWidth="1"/>
    <col min="3076" max="3076" width="9.7109375" style="105" bestFit="1" customWidth="1"/>
    <col min="3077" max="3077" width="9.42578125" style="105" customWidth="1"/>
    <col min="3078" max="3078" width="11.28515625" style="105" customWidth="1"/>
    <col min="3079" max="3079" width="10.140625" style="105" bestFit="1" customWidth="1"/>
    <col min="3080" max="3080" width="9.5703125" style="105" customWidth="1"/>
    <col min="3081" max="3081" width="11.28515625" style="105" customWidth="1"/>
    <col min="3082" max="3082" width="10.5703125" style="105" customWidth="1"/>
    <col min="3083" max="3084" width="9.7109375" style="105" customWidth="1"/>
    <col min="3085" max="3085" width="11.28515625" style="105" bestFit="1" customWidth="1"/>
    <col min="3086" max="3086" width="20.85546875" style="105" customWidth="1"/>
    <col min="3087" max="3087" width="14.28515625" style="105" customWidth="1"/>
    <col min="3088" max="3088" width="10.140625" style="105" bestFit="1" customWidth="1"/>
    <col min="3089" max="3089" width="14.85546875" style="105" customWidth="1"/>
    <col min="3090" max="3329" width="9.140625" style="105"/>
    <col min="3330" max="3330" width="24.7109375" style="105" customWidth="1"/>
    <col min="3331" max="3331" width="10.7109375" style="105" customWidth="1"/>
    <col min="3332" max="3332" width="9.7109375" style="105" bestFit="1" customWidth="1"/>
    <col min="3333" max="3333" width="9.42578125" style="105" customWidth="1"/>
    <col min="3334" max="3334" width="11.28515625" style="105" customWidth="1"/>
    <col min="3335" max="3335" width="10.140625" style="105" bestFit="1" customWidth="1"/>
    <col min="3336" max="3336" width="9.5703125" style="105" customWidth="1"/>
    <col min="3337" max="3337" width="11.28515625" style="105" customWidth="1"/>
    <col min="3338" max="3338" width="10.5703125" style="105" customWidth="1"/>
    <col min="3339" max="3340" width="9.7109375" style="105" customWidth="1"/>
    <col min="3341" max="3341" width="11.28515625" style="105" bestFit="1" customWidth="1"/>
    <col min="3342" max="3342" width="20.85546875" style="105" customWidth="1"/>
    <col min="3343" max="3343" width="14.28515625" style="105" customWidth="1"/>
    <col min="3344" max="3344" width="10.140625" style="105" bestFit="1" customWidth="1"/>
    <col min="3345" max="3345" width="14.85546875" style="105" customWidth="1"/>
    <col min="3346" max="3585" width="9.140625" style="105"/>
    <col min="3586" max="3586" width="24.7109375" style="105" customWidth="1"/>
    <col min="3587" max="3587" width="10.7109375" style="105" customWidth="1"/>
    <col min="3588" max="3588" width="9.7109375" style="105" bestFit="1" customWidth="1"/>
    <col min="3589" max="3589" width="9.42578125" style="105" customWidth="1"/>
    <col min="3590" max="3590" width="11.28515625" style="105" customWidth="1"/>
    <col min="3591" max="3591" width="10.140625" style="105" bestFit="1" customWidth="1"/>
    <col min="3592" max="3592" width="9.5703125" style="105" customWidth="1"/>
    <col min="3593" max="3593" width="11.28515625" style="105" customWidth="1"/>
    <col min="3594" max="3594" width="10.5703125" style="105" customWidth="1"/>
    <col min="3595" max="3596" width="9.7109375" style="105" customWidth="1"/>
    <col min="3597" max="3597" width="11.28515625" style="105" bestFit="1" customWidth="1"/>
    <col min="3598" max="3598" width="20.85546875" style="105" customWidth="1"/>
    <col min="3599" max="3599" width="14.28515625" style="105" customWidth="1"/>
    <col min="3600" max="3600" width="10.140625" style="105" bestFit="1" customWidth="1"/>
    <col min="3601" max="3601" width="14.85546875" style="105" customWidth="1"/>
    <col min="3602" max="3841" width="9.140625" style="105"/>
    <col min="3842" max="3842" width="24.7109375" style="105" customWidth="1"/>
    <col min="3843" max="3843" width="10.7109375" style="105" customWidth="1"/>
    <col min="3844" max="3844" width="9.7109375" style="105" bestFit="1" customWidth="1"/>
    <col min="3845" max="3845" width="9.42578125" style="105" customWidth="1"/>
    <col min="3846" max="3846" width="11.28515625" style="105" customWidth="1"/>
    <col min="3847" max="3847" width="10.140625" style="105" bestFit="1" customWidth="1"/>
    <col min="3848" max="3848" width="9.5703125" style="105" customWidth="1"/>
    <col min="3849" max="3849" width="11.28515625" style="105" customWidth="1"/>
    <col min="3850" max="3850" width="10.5703125" style="105" customWidth="1"/>
    <col min="3851" max="3852" width="9.7109375" style="105" customWidth="1"/>
    <col min="3853" max="3853" width="11.28515625" style="105" bestFit="1" customWidth="1"/>
    <col min="3854" max="3854" width="20.85546875" style="105" customWidth="1"/>
    <col min="3855" max="3855" width="14.28515625" style="105" customWidth="1"/>
    <col min="3856" max="3856" width="10.140625" style="105" bestFit="1" customWidth="1"/>
    <col min="3857" max="3857" width="14.85546875" style="105" customWidth="1"/>
    <col min="3858" max="4097" width="9.140625" style="105"/>
    <col min="4098" max="4098" width="24.7109375" style="105" customWidth="1"/>
    <col min="4099" max="4099" width="10.7109375" style="105" customWidth="1"/>
    <col min="4100" max="4100" width="9.7109375" style="105" bestFit="1" customWidth="1"/>
    <col min="4101" max="4101" width="9.42578125" style="105" customWidth="1"/>
    <col min="4102" max="4102" width="11.28515625" style="105" customWidth="1"/>
    <col min="4103" max="4103" width="10.140625" style="105" bestFit="1" customWidth="1"/>
    <col min="4104" max="4104" width="9.5703125" style="105" customWidth="1"/>
    <col min="4105" max="4105" width="11.28515625" style="105" customWidth="1"/>
    <col min="4106" max="4106" width="10.5703125" style="105" customWidth="1"/>
    <col min="4107" max="4108" width="9.7109375" style="105" customWidth="1"/>
    <col min="4109" max="4109" width="11.28515625" style="105" bestFit="1" customWidth="1"/>
    <col min="4110" max="4110" width="20.85546875" style="105" customWidth="1"/>
    <col min="4111" max="4111" width="14.28515625" style="105" customWidth="1"/>
    <col min="4112" max="4112" width="10.140625" style="105" bestFit="1" customWidth="1"/>
    <col min="4113" max="4113" width="14.85546875" style="105" customWidth="1"/>
    <col min="4114" max="4353" width="9.140625" style="105"/>
    <col min="4354" max="4354" width="24.7109375" style="105" customWidth="1"/>
    <col min="4355" max="4355" width="10.7109375" style="105" customWidth="1"/>
    <col min="4356" max="4356" width="9.7109375" style="105" bestFit="1" customWidth="1"/>
    <col min="4357" max="4357" width="9.42578125" style="105" customWidth="1"/>
    <col min="4358" max="4358" width="11.28515625" style="105" customWidth="1"/>
    <col min="4359" max="4359" width="10.140625" style="105" bestFit="1" customWidth="1"/>
    <col min="4360" max="4360" width="9.5703125" style="105" customWidth="1"/>
    <col min="4361" max="4361" width="11.28515625" style="105" customWidth="1"/>
    <col min="4362" max="4362" width="10.5703125" style="105" customWidth="1"/>
    <col min="4363" max="4364" width="9.7109375" style="105" customWidth="1"/>
    <col min="4365" max="4365" width="11.28515625" style="105" bestFit="1" customWidth="1"/>
    <col min="4366" max="4366" width="20.85546875" style="105" customWidth="1"/>
    <col min="4367" max="4367" width="14.28515625" style="105" customWidth="1"/>
    <col min="4368" max="4368" width="10.140625" style="105" bestFit="1" customWidth="1"/>
    <col min="4369" max="4369" width="14.85546875" style="105" customWidth="1"/>
    <col min="4370" max="4609" width="9.140625" style="105"/>
    <col min="4610" max="4610" width="24.7109375" style="105" customWidth="1"/>
    <col min="4611" max="4611" width="10.7109375" style="105" customWidth="1"/>
    <col min="4612" max="4612" width="9.7109375" style="105" bestFit="1" customWidth="1"/>
    <col min="4613" max="4613" width="9.42578125" style="105" customWidth="1"/>
    <col min="4614" max="4614" width="11.28515625" style="105" customWidth="1"/>
    <col min="4615" max="4615" width="10.140625" style="105" bestFit="1" customWidth="1"/>
    <col min="4616" max="4616" width="9.5703125" style="105" customWidth="1"/>
    <col min="4617" max="4617" width="11.28515625" style="105" customWidth="1"/>
    <col min="4618" max="4618" width="10.5703125" style="105" customWidth="1"/>
    <col min="4619" max="4620" width="9.7109375" style="105" customWidth="1"/>
    <col min="4621" max="4621" width="11.28515625" style="105" bestFit="1" customWidth="1"/>
    <col min="4622" max="4622" width="20.85546875" style="105" customWidth="1"/>
    <col min="4623" max="4623" width="14.28515625" style="105" customWidth="1"/>
    <col min="4624" max="4624" width="10.140625" style="105" bestFit="1" customWidth="1"/>
    <col min="4625" max="4625" width="14.85546875" style="105" customWidth="1"/>
    <col min="4626" max="4865" width="9.140625" style="105"/>
    <col min="4866" max="4866" width="24.7109375" style="105" customWidth="1"/>
    <col min="4867" max="4867" width="10.7109375" style="105" customWidth="1"/>
    <col min="4868" max="4868" width="9.7109375" style="105" bestFit="1" customWidth="1"/>
    <col min="4869" max="4869" width="9.42578125" style="105" customWidth="1"/>
    <col min="4870" max="4870" width="11.28515625" style="105" customWidth="1"/>
    <col min="4871" max="4871" width="10.140625" style="105" bestFit="1" customWidth="1"/>
    <col min="4872" max="4872" width="9.5703125" style="105" customWidth="1"/>
    <col min="4873" max="4873" width="11.28515625" style="105" customWidth="1"/>
    <col min="4874" max="4874" width="10.5703125" style="105" customWidth="1"/>
    <col min="4875" max="4876" width="9.7109375" style="105" customWidth="1"/>
    <col min="4877" max="4877" width="11.28515625" style="105" bestFit="1" customWidth="1"/>
    <col min="4878" max="4878" width="20.85546875" style="105" customWidth="1"/>
    <col min="4879" max="4879" width="14.28515625" style="105" customWidth="1"/>
    <col min="4880" max="4880" width="10.140625" style="105" bestFit="1" customWidth="1"/>
    <col min="4881" max="4881" width="14.85546875" style="105" customWidth="1"/>
    <col min="4882" max="5121" width="9.140625" style="105"/>
    <col min="5122" max="5122" width="24.7109375" style="105" customWidth="1"/>
    <col min="5123" max="5123" width="10.7109375" style="105" customWidth="1"/>
    <col min="5124" max="5124" width="9.7109375" style="105" bestFit="1" customWidth="1"/>
    <col min="5125" max="5125" width="9.42578125" style="105" customWidth="1"/>
    <col min="5126" max="5126" width="11.28515625" style="105" customWidth="1"/>
    <col min="5127" max="5127" width="10.140625" style="105" bestFit="1" customWidth="1"/>
    <col min="5128" max="5128" width="9.5703125" style="105" customWidth="1"/>
    <col min="5129" max="5129" width="11.28515625" style="105" customWidth="1"/>
    <col min="5130" max="5130" width="10.5703125" style="105" customWidth="1"/>
    <col min="5131" max="5132" width="9.7109375" style="105" customWidth="1"/>
    <col min="5133" max="5133" width="11.28515625" style="105" bestFit="1" customWidth="1"/>
    <col min="5134" max="5134" width="20.85546875" style="105" customWidth="1"/>
    <col min="5135" max="5135" width="14.28515625" style="105" customWidth="1"/>
    <col min="5136" max="5136" width="10.140625" style="105" bestFit="1" customWidth="1"/>
    <col min="5137" max="5137" width="14.85546875" style="105" customWidth="1"/>
    <col min="5138" max="5377" width="9.140625" style="105"/>
    <col min="5378" max="5378" width="24.7109375" style="105" customWidth="1"/>
    <col min="5379" max="5379" width="10.7109375" style="105" customWidth="1"/>
    <col min="5380" max="5380" width="9.7109375" style="105" bestFit="1" customWidth="1"/>
    <col min="5381" max="5381" width="9.42578125" style="105" customWidth="1"/>
    <col min="5382" max="5382" width="11.28515625" style="105" customWidth="1"/>
    <col min="5383" max="5383" width="10.140625" style="105" bestFit="1" customWidth="1"/>
    <col min="5384" max="5384" width="9.5703125" style="105" customWidth="1"/>
    <col min="5385" max="5385" width="11.28515625" style="105" customWidth="1"/>
    <col min="5386" max="5386" width="10.5703125" style="105" customWidth="1"/>
    <col min="5387" max="5388" width="9.7109375" style="105" customWidth="1"/>
    <col min="5389" max="5389" width="11.28515625" style="105" bestFit="1" customWidth="1"/>
    <col min="5390" max="5390" width="20.85546875" style="105" customWidth="1"/>
    <col min="5391" max="5391" width="14.28515625" style="105" customWidth="1"/>
    <col min="5392" max="5392" width="10.140625" style="105" bestFit="1" customWidth="1"/>
    <col min="5393" max="5393" width="14.85546875" style="105" customWidth="1"/>
    <col min="5394" max="5633" width="9.140625" style="105"/>
    <col min="5634" max="5634" width="24.7109375" style="105" customWidth="1"/>
    <col min="5635" max="5635" width="10.7109375" style="105" customWidth="1"/>
    <col min="5636" max="5636" width="9.7109375" style="105" bestFit="1" customWidth="1"/>
    <col min="5637" max="5637" width="9.42578125" style="105" customWidth="1"/>
    <col min="5638" max="5638" width="11.28515625" style="105" customWidth="1"/>
    <col min="5639" max="5639" width="10.140625" style="105" bestFit="1" customWidth="1"/>
    <col min="5640" max="5640" width="9.5703125" style="105" customWidth="1"/>
    <col min="5641" max="5641" width="11.28515625" style="105" customWidth="1"/>
    <col min="5642" max="5642" width="10.5703125" style="105" customWidth="1"/>
    <col min="5643" max="5644" width="9.7109375" style="105" customWidth="1"/>
    <col min="5645" max="5645" width="11.28515625" style="105" bestFit="1" customWidth="1"/>
    <col min="5646" max="5646" width="20.85546875" style="105" customWidth="1"/>
    <col min="5647" max="5647" width="14.28515625" style="105" customWidth="1"/>
    <col min="5648" max="5648" width="10.140625" style="105" bestFit="1" customWidth="1"/>
    <col min="5649" max="5649" width="14.85546875" style="105" customWidth="1"/>
    <col min="5650" max="5889" width="9.140625" style="105"/>
    <col min="5890" max="5890" width="24.7109375" style="105" customWidth="1"/>
    <col min="5891" max="5891" width="10.7109375" style="105" customWidth="1"/>
    <col min="5892" max="5892" width="9.7109375" style="105" bestFit="1" customWidth="1"/>
    <col min="5893" max="5893" width="9.42578125" style="105" customWidth="1"/>
    <col min="5894" max="5894" width="11.28515625" style="105" customWidth="1"/>
    <col min="5895" max="5895" width="10.140625" style="105" bestFit="1" customWidth="1"/>
    <col min="5896" max="5896" width="9.5703125" style="105" customWidth="1"/>
    <col min="5897" max="5897" width="11.28515625" style="105" customWidth="1"/>
    <col min="5898" max="5898" width="10.5703125" style="105" customWidth="1"/>
    <col min="5899" max="5900" width="9.7109375" style="105" customWidth="1"/>
    <col min="5901" max="5901" width="11.28515625" style="105" bestFit="1" customWidth="1"/>
    <col min="5902" max="5902" width="20.85546875" style="105" customWidth="1"/>
    <col min="5903" max="5903" width="14.28515625" style="105" customWidth="1"/>
    <col min="5904" max="5904" width="10.140625" style="105" bestFit="1" customWidth="1"/>
    <col min="5905" max="5905" width="14.85546875" style="105" customWidth="1"/>
    <col min="5906" max="6145" width="9.140625" style="105"/>
    <col min="6146" max="6146" width="24.7109375" style="105" customWidth="1"/>
    <col min="6147" max="6147" width="10.7109375" style="105" customWidth="1"/>
    <col min="6148" max="6148" width="9.7109375" style="105" bestFit="1" customWidth="1"/>
    <col min="6149" max="6149" width="9.42578125" style="105" customWidth="1"/>
    <col min="6150" max="6150" width="11.28515625" style="105" customWidth="1"/>
    <col min="6151" max="6151" width="10.140625" style="105" bestFit="1" customWidth="1"/>
    <col min="6152" max="6152" width="9.5703125" style="105" customWidth="1"/>
    <col min="6153" max="6153" width="11.28515625" style="105" customWidth="1"/>
    <col min="6154" max="6154" width="10.5703125" style="105" customWidth="1"/>
    <col min="6155" max="6156" width="9.7109375" style="105" customWidth="1"/>
    <col min="6157" max="6157" width="11.28515625" style="105" bestFit="1" customWidth="1"/>
    <col min="6158" max="6158" width="20.85546875" style="105" customWidth="1"/>
    <col min="6159" max="6159" width="14.28515625" style="105" customWidth="1"/>
    <col min="6160" max="6160" width="10.140625" style="105" bestFit="1" customWidth="1"/>
    <col min="6161" max="6161" width="14.85546875" style="105" customWidth="1"/>
    <col min="6162" max="6401" width="9.140625" style="105"/>
    <col min="6402" max="6402" width="24.7109375" style="105" customWidth="1"/>
    <col min="6403" max="6403" width="10.7109375" style="105" customWidth="1"/>
    <col min="6404" max="6404" width="9.7109375" style="105" bestFit="1" customWidth="1"/>
    <col min="6405" max="6405" width="9.42578125" style="105" customWidth="1"/>
    <col min="6406" max="6406" width="11.28515625" style="105" customWidth="1"/>
    <col min="6407" max="6407" width="10.140625" style="105" bestFit="1" customWidth="1"/>
    <col min="6408" max="6408" width="9.5703125" style="105" customWidth="1"/>
    <col min="6409" max="6409" width="11.28515625" style="105" customWidth="1"/>
    <col min="6410" max="6410" width="10.5703125" style="105" customWidth="1"/>
    <col min="6411" max="6412" width="9.7109375" style="105" customWidth="1"/>
    <col min="6413" max="6413" width="11.28515625" style="105" bestFit="1" customWidth="1"/>
    <col min="6414" max="6414" width="20.85546875" style="105" customWidth="1"/>
    <col min="6415" max="6415" width="14.28515625" style="105" customWidth="1"/>
    <col min="6416" max="6416" width="10.140625" style="105" bestFit="1" customWidth="1"/>
    <col min="6417" max="6417" width="14.85546875" style="105" customWidth="1"/>
    <col min="6418" max="6657" width="9.140625" style="105"/>
    <col min="6658" max="6658" width="24.7109375" style="105" customWidth="1"/>
    <col min="6659" max="6659" width="10.7109375" style="105" customWidth="1"/>
    <col min="6660" max="6660" width="9.7109375" style="105" bestFit="1" customWidth="1"/>
    <col min="6661" max="6661" width="9.42578125" style="105" customWidth="1"/>
    <col min="6662" max="6662" width="11.28515625" style="105" customWidth="1"/>
    <col min="6663" max="6663" width="10.140625" style="105" bestFit="1" customWidth="1"/>
    <col min="6664" max="6664" width="9.5703125" style="105" customWidth="1"/>
    <col min="6665" max="6665" width="11.28515625" style="105" customWidth="1"/>
    <col min="6666" max="6666" width="10.5703125" style="105" customWidth="1"/>
    <col min="6667" max="6668" width="9.7109375" style="105" customWidth="1"/>
    <col min="6669" max="6669" width="11.28515625" style="105" bestFit="1" customWidth="1"/>
    <col min="6670" max="6670" width="20.85546875" style="105" customWidth="1"/>
    <col min="6671" max="6671" width="14.28515625" style="105" customWidth="1"/>
    <col min="6672" max="6672" width="10.140625" style="105" bestFit="1" customWidth="1"/>
    <col min="6673" max="6673" width="14.85546875" style="105" customWidth="1"/>
    <col min="6674" max="6913" width="9.140625" style="105"/>
    <col min="6914" max="6914" width="24.7109375" style="105" customWidth="1"/>
    <col min="6915" max="6915" width="10.7109375" style="105" customWidth="1"/>
    <col min="6916" max="6916" width="9.7109375" style="105" bestFit="1" customWidth="1"/>
    <col min="6917" max="6917" width="9.42578125" style="105" customWidth="1"/>
    <col min="6918" max="6918" width="11.28515625" style="105" customWidth="1"/>
    <col min="6919" max="6919" width="10.140625" style="105" bestFit="1" customWidth="1"/>
    <col min="6920" max="6920" width="9.5703125" style="105" customWidth="1"/>
    <col min="6921" max="6921" width="11.28515625" style="105" customWidth="1"/>
    <col min="6922" max="6922" width="10.5703125" style="105" customWidth="1"/>
    <col min="6923" max="6924" width="9.7109375" style="105" customWidth="1"/>
    <col min="6925" max="6925" width="11.28515625" style="105" bestFit="1" customWidth="1"/>
    <col min="6926" max="6926" width="20.85546875" style="105" customWidth="1"/>
    <col min="6927" max="6927" width="14.28515625" style="105" customWidth="1"/>
    <col min="6928" max="6928" width="10.140625" style="105" bestFit="1" customWidth="1"/>
    <col min="6929" max="6929" width="14.85546875" style="105" customWidth="1"/>
    <col min="6930" max="7169" width="9.140625" style="105"/>
    <col min="7170" max="7170" width="24.7109375" style="105" customWidth="1"/>
    <col min="7171" max="7171" width="10.7109375" style="105" customWidth="1"/>
    <col min="7172" max="7172" width="9.7109375" style="105" bestFit="1" customWidth="1"/>
    <col min="7173" max="7173" width="9.42578125" style="105" customWidth="1"/>
    <col min="7174" max="7174" width="11.28515625" style="105" customWidth="1"/>
    <col min="7175" max="7175" width="10.140625" style="105" bestFit="1" customWidth="1"/>
    <col min="7176" max="7176" width="9.5703125" style="105" customWidth="1"/>
    <col min="7177" max="7177" width="11.28515625" style="105" customWidth="1"/>
    <col min="7178" max="7178" width="10.5703125" style="105" customWidth="1"/>
    <col min="7179" max="7180" width="9.7109375" style="105" customWidth="1"/>
    <col min="7181" max="7181" width="11.28515625" style="105" bestFit="1" customWidth="1"/>
    <col min="7182" max="7182" width="20.85546875" style="105" customWidth="1"/>
    <col min="7183" max="7183" width="14.28515625" style="105" customWidth="1"/>
    <col min="7184" max="7184" width="10.140625" style="105" bestFit="1" customWidth="1"/>
    <col min="7185" max="7185" width="14.85546875" style="105" customWidth="1"/>
    <col min="7186" max="7425" width="9.140625" style="105"/>
    <col min="7426" max="7426" width="24.7109375" style="105" customWidth="1"/>
    <col min="7427" max="7427" width="10.7109375" style="105" customWidth="1"/>
    <col min="7428" max="7428" width="9.7109375" style="105" bestFit="1" customWidth="1"/>
    <col min="7429" max="7429" width="9.42578125" style="105" customWidth="1"/>
    <col min="7430" max="7430" width="11.28515625" style="105" customWidth="1"/>
    <col min="7431" max="7431" width="10.140625" style="105" bestFit="1" customWidth="1"/>
    <col min="7432" max="7432" width="9.5703125" style="105" customWidth="1"/>
    <col min="7433" max="7433" width="11.28515625" style="105" customWidth="1"/>
    <col min="7434" max="7434" width="10.5703125" style="105" customWidth="1"/>
    <col min="7435" max="7436" width="9.7109375" style="105" customWidth="1"/>
    <col min="7437" max="7437" width="11.28515625" style="105" bestFit="1" customWidth="1"/>
    <col min="7438" max="7438" width="20.85546875" style="105" customWidth="1"/>
    <col min="7439" max="7439" width="14.28515625" style="105" customWidth="1"/>
    <col min="7440" max="7440" width="10.140625" style="105" bestFit="1" customWidth="1"/>
    <col min="7441" max="7441" width="14.85546875" style="105" customWidth="1"/>
    <col min="7442" max="7681" width="9.140625" style="105"/>
    <col min="7682" max="7682" width="24.7109375" style="105" customWidth="1"/>
    <col min="7683" max="7683" width="10.7109375" style="105" customWidth="1"/>
    <col min="7684" max="7684" width="9.7109375" style="105" bestFit="1" customWidth="1"/>
    <col min="7685" max="7685" width="9.42578125" style="105" customWidth="1"/>
    <col min="7686" max="7686" width="11.28515625" style="105" customWidth="1"/>
    <col min="7687" max="7687" width="10.140625" style="105" bestFit="1" customWidth="1"/>
    <col min="7688" max="7688" width="9.5703125" style="105" customWidth="1"/>
    <col min="7689" max="7689" width="11.28515625" style="105" customWidth="1"/>
    <col min="7690" max="7690" width="10.5703125" style="105" customWidth="1"/>
    <col min="7691" max="7692" width="9.7109375" style="105" customWidth="1"/>
    <col min="7693" max="7693" width="11.28515625" style="105" bestFit="1" customWidth="1"/>
    <col min="7694" max="7694" width="20.85546875" style="105" customWidth="1"/>
    <col min="7695" max="7695" width="14.28515625" style="105" customWidth="1"/>
    <col min="7696" max="7696" width="10.140625" style="105" bestFit="1" customWidth="1"/>
    <col min="7697" max="7697" width="14.85546875" style="105" customWidth="1"/>
    <col min="7698" max="7937" width="9.140625" style="105"/>
    <col min="7938" max="7938" width="24.7109375" style="105" customWidth="1"/>
    <col min="7939" max="7939" width="10.7109375" style="105" customWidth="1"/>
    <col min="7940" max="7940" width="9.7109375" style="105" bestFit="1" customWidth="1"/>
    <col min="7941" max="7941" width="9.42578125" style="105" customWidth="1"/>
    <col min="7942" max="7942" width="11.28515625" style="105" customWidth="1"/>
    <col min="7943" max="7943" width="10.140625" style="105" bestFit="1" customWidth="1"/>
    <col min="7944" max="7944" width="9.5703125" style="105" customWidth="1"/>
    <col min="7945" max="7945" width="11.28515625" style="105" customWidth="1"/>
    <col min="7946" max="7946" width="10.5703125" style="105" customWidth="1"/>
    <col min="7947" max="7948" width="9.7109375" style="105" customWidth="1"/>
    <col min="7949" max="7949" width="11.28515625" style="105" bestFit="1" customWidth="1"/>
    <col min="7950" max="7950" width="20.85546875" style="105" customWidth="1"/>
    <col min="7951" max="7951" width="14.28515625" style="105" customWidth="1"/>
    <col min="7952" max="7952" width="10.140625" style="105" bestFit="1" customWidth="1"/>
    <col min="7953" max="7953" width="14.85546875" style="105" customWidth="1"/>
    <col min="7954" max="8193" width="9.140625" style="105"/>
    <col min="8194" max="8194" width="24.7109375" style="105" customWidth="1"/>
    <col min="8195" max="8195" width="10.7109375" style="105" customWidth="1"/>
    <col min="8196" max="8196" width="9.7109375" style="105" bestFit="1" customWidth="1"/>
    <col min="8197" max="8197" width="9.42578125" style="105" customWidth="1"/>
    <col min="8198" max="8198" width="11.28515625" style="105" customWidth="1"/>
    <col min="8199" max="8199" width="10.140625" style="105" bestFit="1" customWidth="1"/>
    <col min="8200" max="8200" width="9.5703125" style="105" customWidth="1"/>
    <col min="8201" max="8201" width="11.28515625" style="105" customWidth="1"/>
    <col min="8202" max="8202" width="10.5703125" style="105" customWidth="1"/>
    <col min="8203" max="8204" width="9.7109375" style="105" customWidth="1"/>
    <col min="8205" max="8205" width="11.28515625" style="105" bestFit="1" customWidth="1"/>
    <col min="8206" max="8206" width="20.85546875" style="105" customWidth="1"/>
    <col min="8207" max="8207" width="14.28515625" style="105" customWidth="1"/>
    <col min="8208" max="8208" width="10.140625" style="105" bestFit="1" customWidth="1"/>
    <col min="8209" max="8209" width="14.85546875" style="105" customWidth="1"/>
    <col min="8210" max="8449" width="9.140625" style="105"/>
    <col min="8450" max="8450" width="24.7109375" style="105" customWidth="1"/>
    <col min="8451" max="8451" width="10.7109375" style="105" customWidth="1"/>
    <col min="8452" max="8452" width="9.7109375" style="105" bestFit="1" customWidth="1"/>
    <col min="8453" max="8453" width="9.42578125" style="105" customWidth="1"/>
    <col min="8454" max="8454" width="11.28515625" style="105" customWidth="1"/>
    <col min="8455" max="8455" width="10.140625" style="105" bestFit="1" customWidth="1"/>
    <col min="8456" max="8456" width="9.5703125" style="105" customWidth="1"/>
    <col min="8457" max="8457" width="11.28515625" style="105" customWidth="1"/>
    <col min="8458" max="8458" width="10.5703125" style="105" customWidth="1"/>
    <col min="8459" max="8460" width="9.7109375" style="105" customWidth="1"/>
    <col min="8461" max="8461" width="11.28515625" style="105" bestFit="1" customWidth="1"/>
    <col min="8462" max="8462" width="20.85546875" style="105" customWidth="1"/>
    <col min="8463" max="8463" width="14.28515625" style="105" customWidth="1"/>
    <col min="8464" max="8464" width="10.140625" style="105" bestFit="1" customWidth="1"/>
    <col min="8465" max="8465" width="14.85546875" style="105" customWidth="1"/>
    <col min="8466" max="8705" width="9.140625" style="105"/>
    <col min="8706" max="8706" width="24.7109375" style="105" customWidth="1"/>
    <col min="8707" max="8707" width="10.7109375" style="105" customWidth="1"/>
    <col min="8708" max="8708" width="9.7109375" style="105" bestFit="1" customWidth="1"/>
    <col min="8709" max="8709" width="9.42578125" style="105" customWidth="1"/>
    <col min="8710" max="8710" width="11.28515625" style="105" customWidth="1"/>
    <col min="8711" max="8711" width="10.140625" style="105" bestFit="1" customWidth="1"/>
    <col min="8712" max="8712" width="9.5703125" style="105" customWidth="1"/>
    <col min="8713" max="8713" width="11.28515625" style="105" customWidth="1"/>
    <col min="8714" max="8714" width="10.5703125" style="105" customWidth="1"/>
    <col min="8715" max="8716" width="9.7109375" style="105" customWidth="1"/>
    <col min="8717" max="8717" width="11.28515625" style="105" bestFit="1" customWidth="1"/>
    <col min="8718" max="8718" width="20.85546875" style="105" customWidth="1"/>
    <col min="8719" max="8719" width="14.28515625" style="105" customWidth="1"/>
    <col min="8720" max="8720" width="10.140625" style="105" bestFit="1" customWidth="1"/>
    <col min="8721" max="8721" width="14.85546875" style="105" customWidth="1"/>
    <col min="8722" max="8961" width="9.140625" style="105"/>
    <col min="8962" max="8962" width="24.7109375" style="105" customWidth="1"/>
    <col min="8963" max="8963" width="10.7109375" style="105" customWidth="1"/>
    <col min="8964" max="8964" width="9.7109375" style="105" bestFit="1" customWidth="1"/>
    <col min="8965" max="8965" width="9.42578125" style="105" customWidth="1"/>
    <col min="8966" max="8966" width="11.28515625" style="105" customWidth="1"/>
    <col min="8967" max="8967" width="10.140625" style="105" bestFit="1" customWidth="1"/>
    <col min="8968" max="8968" width="9.5703125" style="105" customWidth="1"/>
    <col min="8969" max="8969" width="11.28515625" style="105" customWidth="1"/>
    <col min="8970" max="8970" width="10.5703125" style="105" customWidth="1"/>
    <col min="8971" max="8972" width="9.7109375" style="105" customWidth="1"/>
    <col min="8973" max="8973" width="11.28515625" style="105" bestFit="1" customWidth="1"/>
    <col min="8974" max="8974" width="20.85546875" style="105" customWidth="1"/>
    <col min="8975" max="8975" width="14.28515625" style="105" customWidth="1"/>
    <col min="8976" max="8976" width="10.140625" style="105" bestFit="1" customWidth="1"/>
    <col min="8977" max="8977" width="14.85546875" style="105" customWidth="1"/>
    <col min="8978" max="9217" width="9.140625" style="105"/>
    <col min="9218" max="9218" width="24.7109375" style="105" customWidth="1"/>
    <col min="9219" max="9219" width="10.7109375" style="105" customWidth="1"/>
    <col min="9220" max="9220" width="9.7109375" style="105" bestFit="1" customWidth="1"/>
    <col min="9221" max="9221" width="9.42578125" style="105" customWidth="1"/>
    <col min="9222" max="9222" width="11.28515625" style="105" customWidth="1"/>
    <col min="9223" max="9223" width="10.140625" style="105" bestFit="1" customWidth="1"/>
    <col min="9224" max="9224" width="9.5703125" style="105" customWidth="1"/>
    <col min="9225" max="9225" width="11.28515625" style="105" customWidth="1"/>
    <col min="9226" max="9226" width="10.5703125" style="105" customWidth="1"/>
    <col min="9227" max="9228" width="9.7109375" style="105" customWidth="1"/>
    <col min="9229" max="9229" width="11.28515625" style="105" bestFit="1" customWidth="1"/>
    <col min="9230" max="9230" width="20.85546875" style="105" customWidth="1"/>
    <col min="9231" max="9231" width="14.28515625" style="105" customWidth="1"/>
    <col min="9232" max="9232" width="10.140625" style="105" bestFit="1" customWidth="1"/>
    <col min="9233" max="9233" width="14.85546875" style="105" customWidth="1"/>
    <col min="9234" max="9473" width="9.140625" style="105"/>
    <col min="9474" max="9474" width="24.7109375" style="105" customWidth="1"/>
    <col min="9475" max="9475" width="10.7109375" style="105" customWidth="1"/>
    <col min="9476" max="9476" width="9.7109375" style="105" bestFit="1" customWidth="1"/>
    <col min="9477" max="9477" width="9.42578125" style="105" customWidth="1"/>
    <col min="9478" max="9478" width="11.28515625" style="105" customWidth="1"/>
    <col min="9479" max="9479" width="10.140625" style="105" bestFit="1" customWidth="1"/>
    <col min="9480" max="9480" width="9.5703125" style="105" customWidth="1"/>
    <col min="9481" max="9481" width="11.28515625" style="105" customWidth="1"/>
    <col min="9482" max="9482" width="10.5703125" style="105" customWidth="1"/>
    <col min="9483" max="9484" width="9.7109375" style="105" customWidth="1"/>
    <col min="9485" max="9485" width="11.28515625" style="105" bestFit="1" customWidth="1"/>
    <col min="9486" max="9486" width="20.85546875" style="105" customWidth="1"/>
    <col min="9487" max="9487" width="14.28515625" style="105" customWidth="1"/>
    <col min="9488" max="9488" width="10.140625" style="105" bestFit="1" customWidth="1"/>
    <col min="9489" max="9489" width="14.85546875" style="105" customWidth="1"/>
    <col min="9490" max="9729" width="9.140625" style="105"/>
    <col min="9730" max="9730" width="24.7109375" style="105" customWidth="1"/>
    <col min="9731" max="9731" width="10.7109375" style="105" customWidth="1"/>
    <col min="9732" max="9732" width="9.7109375" style="105" bestFit="1" customWidth="1"/>
    <col min="9733" max="9733" width="9.42578125" style="105" customWidth="1"/>
    <col min="9734" max="9734" width="11.28515625" style="105" customWidth="1"/>
    <col min="9735" max="9735" width="10.140625" style="105" bestFit="1" customWidth="1"/>
    <col min="9736" max="9736" width="9.5703125" style="105" customWidth="1"/>
    <col min="9737" max="9737" width="11.28515625" style="105" customWidth="1"/>
    <col min="9738" max="9738" width="10.5703125" style="105" customWidth="1"/>
    <col min="9739" max="9740" width="9.7109375" style="105" customWidth="1"/>
    <col min="9741" max="9741" width="11.28515625" style="105" bestFit="1" customWidth="1"/>
    <col min="9742" max="9742" width="20.85546875" style="105" customWidth="1"/>
    <col min="9743" max="9743" width="14.28515625" style="105" customWidth="1"/>
    <col min="9744" max="9744" width="10.140625" style="105" bestFit="1" customWidth="1"/>
    <col min="9745" max="9745" width="14.85546875" style="105" customWidth="1"/>
    <col min="9746" max="9985" width="9.140625" style="105"/>
    <col min="9986" max="9986" width="24.7109375" style="105" customWidth="1"/>
    <col min="9987" max="9987" width="10.7109375" style="105" customWidth="1"/>
    <col min="9988" max="9988" width="9.7109375" style="105" bestFit="1" customWidth="1"/>
    <col min="9989" max="9989" width="9.42578125" style="105" customWidth="1"/>
    <col min="9990" max="9990" width="11.28515625" style="105" customWidth="1"/>
    <col min="9991" max="9991" width="10.140625" style="105" bestFit="1" customWidth="1"/>
    <col min="9992" max="9992" width="9.5703125" style="105" customWidth="1"/>
    <col min="9993" max="9993" width="11.28515625" style="105" customWidth="1"/>
    <col min="9994" max="9994" width="10.5703125" style="105" customWidth="1"/>
    <col min="9995" max="9996" width="9.7109375" style="105" customWidth="1"/>
    <col min="9997" max="9997" width="11.28515625" style="105" bestFit="1" customWidth="1"/>
    <col min="9998" max="9998" width="20.85546875" style="105" customWidth="1"/>
    <col min="9999" max="9999" width="14.28515625" style="105" customWidth="1"/>
    <col min="10000" max="10000" width="10.140625" style="105" bestFit="1" customWidth="1"/>
    <col min="10001" max="10001" width="14.85546875" style="105" customWidth="1"/>
    <col min="10002" max="10241" width="9.140625" style="105"/>
    <col min="10242" max="10242" width="24.7109375" style="105" customWidth="1"/>
    <col min="10243" max="10243" width="10.7109375" style="105" customWidth="1"/>
    <col min="10244" max="10244" width="9.7109375" style="105" bestFit="1" customWidth="1"/>
    <col min="10245" max="10245" width="9.42578125" style="105" customWidth="1"/>
    <col min="10246" max="10246" width="11.28515625" style="105" customWidth="1"/>
    <col min="10247" max="10247" width="10.140625" style="105" bestFit="1" customWidth="1"/>
    <col min="10248" max="10248" width="9.5703125" style="105" customWidth="1"/>
    <col min="10249" max="10249" width="11.28515625" style="105" customWidth="1"/>
    <col min="10250" max="10250" width="10.5703125" style="105" customWidth="1"/>
    <col min="10251" max="10252" width="9.7109375" style="105" customWidth="1"/>
    <col min="10253" max="10253" width="11.28515625" style="105" bestFit="1" customWidth="1"/>
    <col min="10254" max="10254" width="20.85546875" style="105" customWidth="1"/>
    <col min="10255" max="10255" width="14.28515625" style="105" customWidth="1"/>
    <col min="10256" max="10256" width="10.140625" style="105" bestFit="1" customWidth="1"/>
    <col min="10257" max="10257" width="14.85546875" style="105" customWidth="1"/>
    <col min="10258" max="10497" width="9.140625" style="105"/>
    <col min="10498" max="10498" width="24.7109375" style="105" customWidth="1"/>
    <col min="10499" max="10499" width="10.7109375" style="105" customWidth="1"/>
    <col min="10500" max="10500" width="9.7109375" style="105" bestFit="1" customWidth="1"/>
    <col min="10501" max="10501" width="9.42578125" style="105" customWidth="1"/>
    <col min="10502" max="10502" width="11.28515625" style="105" customWidth="1"/>
    <col min="10503" max="10503" width="10.140625" style="105" bestFit="1" customWidth="1"/>
    <col min="10504" max="10504" width="9.5703125" style="105" customWidth="1"/>
    <col min="10505" max="10505" width="11.28515625" style="105" customWidth="1"/>
    <col min="10506" max="10506" width="10.5703125" style="105" customWidth="1"/>
    <col min="10507" max="10508" width="9.7109375" style="105" customWidth="1"/>
    <col min="10509" max="10509" width="11.28515625" style="105" bestFit="1" customWidth="1"/>
    <col min="10510" max="10510" width="20.85546875" style="105" customWidth="1"/>
    <col min="10511" max="10511" width="14.28515625" style="105" customWidth="1"/>
    <col min="10512" max="10512" width="10.140625" style="105" bestFit="1" customWidth="1"/>
    <col min="10513" max="10513" width="14.85546875" style="105" customWidth="1"/>
    <col min="10514" max="10753" width="9.140625" style="105"/>
    <col min="10754" max="10754" width="24.7109375" style="105" customWidth="1"/>
    <col min="10755" max="10755" width="10.7109375" style="105" customWidth="1"/>
    <col min="10756" max="10756" width="9.7109375" style="105" bestFit="1" customWidth="1"/>
    <col min="10757" max="10757" width="9.42578125" style="105" customWidth="1"/>
    <col min="10758" max="10758" width="11.28515625" style="105" customWidth="1"/>
    <col min="10759" max="10759" width="10.140625" style="105" bestFit="1" customWidth="1"/>
    <col min="10760" max="10760" width="9.5703125" style="105" customWidth="1"/>
    <col min="10761" max="10761" width="11.28515625" style="105" customWidth="1"/>
    <col min="10762" max="10762" width="10.5703125" style="105" customWidth="1"/>
    <col min="10763" max="10764" width="9.7109375" style="105" customWidth="1"/>
    <col min="10765" max="10765" width="11.28515625" style="105" bestFit="1" customWidth="1"/>
    <col min="10766" max="10766" width="20.85546875" style="105" customWidth="1"/>
    <col min="10767" max="10767" width="14.28515625" style="105" customWidth="1"/>
    <col min="10768" max="10768" width="10.140625" style="105" bestFit="1" customWidth="1"/>
    <col min="10769" max="10769" width="14.85546875" style="105" customWidth="1"/>
    <col min="10770" max="11009" width="9.140625" style="105"/>
    <col min="11010" max="11010" width="24.7109375" style="105" customWidth="1"/>
    <col min="11011" max="11011" width="10.7109375" style="105" customWidth="1"/>
    <col min="11012" max="11012" width="9.7109375" style="105" bestFit="1" customWidth="1"/>
    <col min="11013" max="11013" width="9.42578125" style="105" customWidth="1"/>
    <col min="11014" max="11014" width="11.28515625" style="105" customWidth="1"/>
    <col min="11015" max="11015" width="10.140625" style="105" bestFit="1" customWidth="1"/>
    <col min="11016" max="11016" width="9.5703125" style="105" customWidth="1"/>
    <col min="11017" max="11017" width="11.28515625" style="105" customWidth="1"/>
    <col min="11018" max="11018" width="10.5703125" style="105" customWidth="1"/>
    <col min="11019" max="11020" width="9.7109375" style="105" customWidth="1"/>
    <col min="11021" max="11021" width="11.28515625" style="105" bestFit="1" customWidth="1"/>
    <col min="11022" max="11022" width="20.85546875" style="105" customWidth="1"/>
    <col min="11023" max="11023" width="14.28515625" style="105" customWidth="1"/>
    <col min="11024" max="11024" width="10.140625" style="105" bestFit="1" customWidth="1"/>
    <col min="11025" max="11025" width="14.85546875" style="105" customWidth="1"/>
    <col min="11026" max="11265" width="9.140625" style="105"/>
    <col min="11266" max="11266" width="24.7109375" style="105" customWidth="1"/>
    <col min="11267" max="11267" width="10.7109375" style="105" customWidth="1"/>
    <col min="11268" max="11268" width="9.7109375" style="105" bestFit="1" customWidth="1"/>
    <col min="11269" max="11269" width="9.42578125" style="105" customWidth="1"/>
    <col min="11270" max="11270" width="11.28515625" style="105" customWidth="1"/>
    <col min="11271" max="11271" width="10.140625" style="105" bestFit="1" customWidth="1"/>
    <col min="11272" max="11272" width="9.5703125" style="105" customWidth="1"/>
    <col min="11273" max="11273" width="11.28515625" style="105" customWidth="1"/>
    <col min="11274" max="11274" width="10.5703125" style="105" customWidth="1"/>
    <col min="11275" max="11276" width="9.7109375" style="105" customWidth="1"/>
    <col min="11277" max="11277" width="11.28515625" style="105" bestFit="1" customWidth="1"/>
    <col min="11278" max="11278" width="20.85546875" style="105" customWidth="1"/>
    <col min="11279" max="11279" width="14.28515625" style="105" customWidth="1"/>
    <col min="11280" max="11280" width="10.140625" style="105" bestFit="1" customWidth="1"/>
    <col min="11281" max="11281" width="14.85546875" style="105" customWidth="1"/>
    <col min="11282" max="11521" width="9.140625" style="105"/>
    <col min="11522" max="11522" width="24.7109375" style="105" customWidth="1"/>
    <col min="11523" max="11523" width="10.7109375" style="105" customWidth="1"/>
    <col min="11524" max="11524" width="9.7109375" style="105" bestFit="1" customWidth="1"/>
    <col min="11525" max="11525" width="9.42578125" style="105" customWidth="1"/>
    <col min="11526" max="11526" width="11.28515625" style="105" customWidth="1"/>
    <col min="11527" max="11527" width="10.140625" style="105" bestFit="1" customWidth="1"/>
    <col min="11528" max="11528" width="9.5703125" style="105" customWidth="1"/>
    <col min="11529" max="11529" width="11.28515625" style="105" customWidth="1"/>
    <col min="11530" max="11530" width="10.5703125" style="105" customWidth="1"/>
    <col min="11531" max="11532" width="9.7109375" style="105" customWidth="1"/>
    <col min="11533" max="11533" width="11.28515625" style="105" bestFit="1" customWidth="1"/>
    <col min="11534" max="11534" width="20.85546875" style="105" customWidth="1"/>
    <col min="11535" max="11535" width="14.28515625" style="105" customWidth="1"/>
    <col min="11536" max="11536" width="10.140625" style="105" bestFit="1" customWidth="1"/>
    <col min="11537" max="11537" width="14.85546875" style="105" customWidth="1"/>
    <col min="11538" max="11777" width="9.140625" style="105"/>
    <col min="11778" max="11778" width="24.7109375" style="105" customWidth="1"/>
    <col min="11779" max="11779" width="10.7109375" style="105" customWidth="1"/>
    <col min="11780" max="11780" width="9.7109375" style="105" bestFit="1" customWidth="1"/>
    <col min="11781" max="11781" width="9.42578125" style="105" customWidth="1"/>
    <col min="11782" max="11782" width="11.28515625" style="105" customWidth="1"/>
    <col min="11783" max="11783" width="10.140625" style="105" bestFit="1" customWidth="1"/>
    <col min="11784" max="11784" width="9.5703125" style="105" customWidth="1"/>
    <col min="11785" max="11785" width="11.28515625" style="105" customWidth="1"/>
    <col min="11786" max="11786" width="10.5703125" style="105" customWidth="1"/>
    <col min="11787" max="11788" width="9.7109375" style="105" customWidth="1"/>
    <col min="11789" max="11789" width="11.28515625" style="105" bestFit="1" customWidth="1"/>
    <col min="11790" max="11790" width="20.85546875" style="105" customWidth="1"/>
    <col min="11791" max="11791" width="14.28515625" style="105" customWidth="1"/>
    <col min="11792" max="11792" width="10.140625" style="105" bestFit="1" customWidth="1"/>
    <col min="11793" max="11793" width="14.85546875" style="105" customWidth="1"/>
    <col min="11794" max="12033" width="9.140625" style="105"/>
    <col min="12034" max="12034" width="24.7109375" style="105" customWidth="1"/>
    <col min="12035" max="12035" width="10.7109375" style="105" customWidth="1"/>
    <col min="12036" max="12036" width="9.7109375" style="105" bestFit="1" customWidth="1"/>
    <col min="12037" max="12037" width="9.42578125" style="105" customWidth="1"/>
    <col min="12038" max="12038" width="11.28515625" style="105" customWidth="1"/>
    <col min="12039" max="12039" width="10.140625" style="105" bestFit="1" customWidth="1"/>
    <col min="12040" max="12040" width="9.5703125" style="105" customWidth="1"/>
    <col min="12041" max="12041" width="11.28515625" style="105" customWidth="1"/>
    <col min="12042" max="12042" width="10.5703125" style="105" customWidth="1"/>
    <col min="12043" max="12044" width="9.7109375" style="105" customWidth="1"/>
    <col min="12045" max="12045" width="11.28515625" style="105" bestFit="1" customWidth="1"/>
    <col min="12046" max="12046" width="20.85546875" style="105" customWidth="1"/>
    <col min="12047" max="12047" width="14.28515625" style="105" customWidth="1"/>
    <col min="12048" max="12048" width="10.140625" style="105" bestFit="1" customWidth="1"/>
    <col min="12049" max="12049" width="14.85546875" style="105" customWidth="1"/>
    <col min="12050" max="12289" width="9.140625" style="105"/>
    <col min="12290" max="12290" width="24.7109375" style="105" customWidth="1"/>
    <col min="12291" max="12291" width="10.7109375" style="105" customWidth="1"/>
    <col min="12292" max="12292" width="9.7109375" style="105" bestFit="1" customWidth="1"/>
    <col min="12293" max="12293" width="9.42578125" style="105" customWidth="1"/>
    <col min="12294" max="12294" width="11.28515625" style="105" customWidth="1"/>
    <col min="12295" max="12295" width="10.140625" style="105" bestFit="1" customWidth="1"/>
    <col min="12296" max="12296" width="9.5703125" style="105" customWidth="1"/>
    <col min="12297" max="12297" width="11.28515625" style="105" customWidth="1"/>
    <col min="12298" max="12298" width="10.5703125" style="105" customWidth="1"/>
    <col min="12299" max="12300" width="9.7109375" style="105" customWidth="1"/>
    <col min="12301" max="12301" width="11.28515625" style="105" bestFit="1" customWidth="1"/>
    <col min="12302" max="12302" width="20.85546875" style="105" customWidth="1"/>
    <col min="12303" max="12303" width="14.28515625" style="105" customWidth="1"/>
    <col min="12304" max="12304" width="10.140625" style="105" bestFit="1" customWidth="1"/>
    <col min="12305" max="12305" width="14.85546875" style="105" customWidth="1"/>
    <col min="12306" max="12545" width="9.140625" style="105"/>
    <col min="12546" max="12546" width="24.7109375" style="105" customWidth="1"/>
    <col min="12547" max="12547" width="10.7109375" style="105" customWidth="1"/>
    <col min="12548" max="12548" width="9.7109375" style="105" bestFit="1" customWidth="1"/>
    <col min="12549" max="12549" width="9.42578125" style="105" customWidth="1"/>
    <col min="12550" max="12550" width="11.28515625" style="105" customWidth="1"/>
    <col min="12551" max="12551" width="10.140625" style="105" bestFit="1" customWidth="1"/>
    <col min="12552" max="12552" width="9.5703125" style="105" customWidth="1"/>
    <col min="12553" max="12553" width="11.28515625" style="105" customWidth="1"/>
    <col min="12554" max="12554" width="10.5703125" style="105" customWidth="1"/>
    <col min="12555" max="12556" width="9.7109375" style="105" customWidth="1"/>
    <col min="12557" max="12557" width="11.28515625" style="105" bestFit="1" customWidth="1"/>
    <col min="12558" max="12558" width="20.85546875" style="105" customWidth="1"/>
    <col min="12559" max="12559" width="14.28515625" style="105" customWidth="1"/>
    <col min="12560" max="12560" width="10.140625" style="105" bestFit="1" customWidth="1"/>
    <col min="12561" max="12561" width="14.85546875" style="105" customWidth="1"/>
    <col min="12562" max="12801" width="9.140625" style="105"/>
    <col min="12802" max="12802" width="24.7109375" style="105" customWidth="1"/>
    <col min="12803" max="12803" width="10.7109375" style="105" customWidth="1"/>
    <col min="12804" max="12804" width="9.7109375" style="105" bestFit="1" customWidth="1"/>
    <col min="12805" max="12805" width="9.42578125" style="105" customWidth="1"/>
    <col min="12806" max="12806" width="11.28515625" style="105" customWidth="1"/>
    <col min="12807" max="12807" width="10.140625" style="105" bestFit="1" customWidth="1"/>
    <col min="12808" max="12808" width="9.5703125" style="105" customWidth="1"/>
    <col min="12809" max="12809" width="11.28515625" style="105" customWidth="1"/>
    <col min="12810" max="12810" width="10.5703125" style="105" customWidth="1"/>
    <col min="12811" max="12812" width="9.7109375" style="105" customWidth="1"/>
    <col min="12813" max="12813" width="11.28515625" style="105" bestFit="1" customWidth="1"/>
    <col min="12814" max="12814" width="20.85546875" style="105" customWidth="1"/>
    <col min="12815" max="12815" width="14.28515625" style="105" customWidth="1"/>
    <col min="12816" max="12816" width="10.140625" style="105" bestFit="1" customWidth="1"/>
    <col min="12817" max="12817" width="14.85546875" style="105" customWidth="1"/>
    <col min="12818" max="13057" width="9.140625" style="105"/>
    <col min="13058" max="13058" width="24.7109375" style="105" customWidth="1"/>
    <col min="13059" max="13059" width="10.7109375" style="105" customWidth="1"/>
    <col min="13060" max="13060" width="9.7109375" style="105" bestFit="1" customWidth="1"/>
    <col min="13061" max="13061" width="9.42578125" style="105" customWidth="1"/>
    <col min="13062" max="13062" width="11.28515625" style="105" customWidth="1"/>
    <col min="13063" max="13063" width="10.140625" style="105" bestFit="1" customWidth="1"/>
    <col min="13064" max="13064" width="9.5703125" style="105" customWidth="1"/>
    <col min="13065" max="13065" width="11.28515625" style="105" customWidth="1"/>
    <col min="13066" max="13066" width="10.5703125" style="105" customWidth="1"/>
    <col min="13067" max="13068" width="9.7109375" style="105" customWidth="1"/>
    <col min="13069" max="13069" width="11.28515625" style="105" bestFit="1" customWidth="1"/>
    <col min="13070" max="13070" width="20.85546875" style="105" customWidth="1"/>
    <col min="13071" max="13071" width="14.28515625" style="105" customWidth="1"/>
    <col min="13072" max="13072" width="10.140625" style="105" bestFit="1" customWidth="1"/>
    <col min="13073" max="13073" width="14.85546875" style="105" customWidth="1"/>
    <col min="13074" max="13313" width="9.140625" style="105"/>
    <col min="13314" max="13314" width="24.7109375" style="105" customWidth="1"/>
    <col min="13315" max="13315" width="10.7109375" style="105" customWidth="1"/>
    <col min="13316" max="13316" width="9.7109375" style="105" bestFit="1" customWidth="1"/>
    <col min="13317" max="13317" width="9.42578125" style="105" customWidth="1"/>
    <col min="13318" max="13318" width="11.28515625" style="105" customWidth="1"/>
    <col min="13319" max="13319" width="10.140625" style="105" bestFit="1" customWidth="1"/>
    <col min="13320" max="13320" width="9.5703125" style="105" customWidth="1"/>
    <col min="13321" max="13321" width="11.28515625" style="105" customWidth="1"/>
    <col min="13322" max="13322" width="10.5703125" style="105" customWidth="1"/>
    <col min="13323" max="13324" width="9.7109375" style="105" customWidth="1"/>
    <col min="13325" max="13325" width="11.28515625" style="105" bestFit="1" customWidth="1"/>
    <col min="13326" max="13326" width="20.85546875" style="105" customWidth="1"/>
    <col min="13327" max="13327" width="14.28515625" style="105" customWidth="1"/>
    <col min="13328" max="13328" width="10.140625" style="105" bestFit="1" customWidth="1"/>
    <col min="13329" max="13329" width="14.85546875" style="105" customWidth="1"/>
    <col min="13330" max="13569" width="9.140625" style="105"/>
    <col min="13570" max="13570" width="24.7109375" style="105" customWidth="1"/>
    <col min="13571" max="13571" width="10.7109375" style="105" customWidth="1"/>
    <col min="13572" max="13572" width="9.7109375" style="105" bestFit="1" customWidth="1"/>
    <col min="13573" max="13573" width="9.42578125" style="105" customWidth="1"/>
    <col min="13574" max="13574" width="11.28515625" style="105" customWidth="1"/>
    <col min="13575" max="13575" width="10.140625" style="105" bestFit="1" customWidth="1"/>
    <col min="13576" max="13576" width="9.5703125" style="105" customWidth="1"/>
    <col min="13577" max="13577" width="11.28515625" style="105" customWidth="1"/>
    <col min="13578" max="13578" width="10.5703125" style="105" customWidth="1"/>
    <col min="13579" max="13580" width="9.7109375" style="105" customWidth="1"/>
    <col min="13581" max="13581" width="11.28515625" style="105" bestFit="1" customWidth="1"/>
    <col min="13582" max="13582" width="20.85546875" style="105" customWidth="1"/>
    <col min="13583" max="13583" width="14.28515625" style="105" customWidth="1"/>
    <col min="13584" max="13584" width="10.140625" style="105" bestFit="1" customWidth="1"/>
    <col min="13585" max="13585" width="14.85546875" style="105" customWidth="1"/>
    <col min="13586" max="13825" width="9.140625" style="105"/>
    <col min="13826" max="13826" width="24.7109375" style="105" customWidth="1"/>
    <col min="13827" max="13827" width="10.7109375" style="105" customWidth="1"/>
    <col min="13828" max="13828" width="9.7109375" style="105" bestFit="1" customWidth="1"/>
    <col min="13829" max="13829" width="9.42578125" style="105" customWidth="1"/>
    <col min="13830" max="13830" width="11.28515625" style="105" customWidth="1"/>
    <col min="13831" max="13831" width="10.140625" style="105" bestFit="1" customWidth="1"/>
    <col min="13832" max="13832" width="9.5703125" style="105" customWidth="1"/>
    <col min="13833" max="13833" width="11.28515625" style="105" customWidth="1"/>
    <col min="13834" max="13834" width="10.5703125" style="105" customWidth="1"/>
    <col min="13835" max="13836" width="9.7109375" style="105" customWidth="1"/>
    <col min="13837" max="13837" width="11.28515625" style="105" bestFit="1" customWidth="1"/>
    <col min="13838" max="13838" width="20.85546875" style="105" customWidth="1"/>
    <col min="13839" max="13839" width="14.28515625" style="105" customWidth="1"/>
    <col min="13840" max="13840" width="10.140625" style="105" bestFit="1" customWidth="1"/>
    <col min="13841" max="13841" width="14.85546875" style="105" customWidth="1"/>
    <col min="13842" max="14081" width="9.140625" style="105"/>
    <col min="14082" max="14082" width="24.7109375" style="105" customWidth="1"/>
    <col min="14083" max="14083" width="10.7109375" style="105" customWidth="1"/>
    <col min="14084" max="14084" width="9.7109375" style="105" bestFit="1" customWidth="1"/>
    <col min="14085" max="14085" width="9.42578125" style="105" customWidth="1"/>
    <col min="14086" max="14086" width="11.28515625" style="105" customWidth="1"/>
    <col min="14087" max="14087" width="10.140625" style="105" bestFit="1" customWidth="1"/>
    <col min="14088" max="14088" width="9.5703125" style="105" customWidth="1"/>
    <col min="14089" max="14089" width="11.28515625" style="105" customWidth="1"/>
    <col min="14090" max="14090" width="10.5703125" style="105" customWidth="1"/>
    <col min="14091" max="14092" width="9.7109375" style="105" customWidth="1"/>
    <col min="14093" max="14093" width="11.28515625" style="105" bestFit="1" customWidth="1"/>
    <col min="14094" max="14094" width="20.85546875" style="105" customWidth="1"/>
    <col min="14095" max="14095" width="14.28515625" style="105" customWidth="1"/>
    <col min="14096" max="14096" width="10.140625" style="105" bestFit="1" customWidth="1"/>
    <col min="14097" max="14097" width="14.85546875" style="105" customWidth="1"/>
    <col min="14098" max="14337" width="9.140625" style="105"/>
    <col min="14338" max="14338" width="24.7109375" style="105" customWidth="1"/>
    <col min="14339" max="14339" width="10.7109375" style="105" customWidth="1"/>
    <col min="14340" max="14340" width="9.7109375" style="105" bestFit="1" customWidth="1"/>
    <col min="14341" max="14341" width="9.42578125" style="105" customWidth="1"/>
    <col min="14342" max="14342" width="11.28515625" style="105" customWidth="1"/>
    <col min="14343" max="14343" width="10.140625" style="105" bestFit="1" customWidth="1"/>
    <col min="14344" max="14344" width="9.5703125" style="105" customWidth="1"/>
    <col min="14345" max="14345" width="11.28515625" style="105" customWidth="1"/>
    <col min="14346" max="14346" width="10.5703125" style="105" customWidth="1"/>
    <col min="14347" max="14348" width="9.7109375" style="105" customWidth="1"/>
    <col min="14349" max="14349" width="11.28515625" style="105" bestFit="1" customWidth="1"/>
    <col min="14350" max="14350" width="20.85546875" style="105" customWidth="1"/>
    <col min="14351" max="14351" width="14.28515625" style="105" customWidth="1"/>
    <col min="14352" max="14352" width="10.140625" style="105" bestFit="1" customWidth="1"/>
    <col min="14353" max="14353" width="14.85546875" style="105" customWidth="1"/>
    <col min="14354" max="14593" width="9.140625" style="105"/>
    <col min="14594" max="14594" width="24.7109375" style="105" customWidth="1"/>
    <col min="14595" max="14595" width="10.7109375" style="105" customWidth="1"/>
    <col min="14596" max="14596" width="9.7109375" style="105" bestFit="1" customWidth="1"/>
    <col min="14597" max="14597" width="9.42578125" style="105" customWidth="1"/>
    <col min="14598" max="14598" width="11.28515625" style="105" customWidth="1"/>
    <col min="14599" max="14599" width="10.140625" style="105" bestFit="1" customWidth="1"/>
    <col min="14600" max="14600" width="9.5703125" style="105" customWidth="1"/>
    <col min="14601" max="14601" width="11.28515625" style="105" customWidth="1"/>
    <col min="14602" max="14602" width="10.5703125" style="105" customWidth="1"/>
    <col min="14603" max="14604" width="9.7109375" style="105" customWidth="1"/>
    <col min="14605" max="14605" width="11.28515625" style="105" bestFit="1" customWidth="1"/>
    <col min="14606" max="14606" width="20.85546875" style="105" customWidth="1"/>
    <col min="14607" max="14607" width="14.28515625" style="105" customWidth="1"/>
    <col min="14608" max="14608" width="10.140625" style="105" bestFit="1" customWidth="1"/>
    <col min="14609" max="14609" width="14.85546875" style="105" customWidth="1"/>
    <col min="14610" max="14849" width="9.140625" style="105"/>
    <col min="14850" max="14850" width="24.7109375" style="105" customWidth="1"/>
    <col min="14851" max="14851" width="10.7109375" style="105" customWidth="1"/>
    <col min="14852" max="14852" width="9.7109375" style="105" bestFit="1" customWidth="1"/>
    <col min="14853" max="14853" width="9.42578125" style="105" customWidth="1"/>
    <col min="14854" max="14854" width="11.28515625" style="105" customWidth="1"/>
    <col min="14855" max="14855" width="10.140625" style="105" bestFit="1" customWidth="1"/>
    <col min="14856" max="14856" width="9.5703125" style="105" customWidth="1"/>
    <col min="14857" max="14857" width="11.28515625" style="105" customWidth="1"/>
    <col min="14858" max="14858" width="10.5703125" style="105" customWidth="1"/>
    <col min="14859" max="14860" width="9.7109375" style="105" customWidth="1"/>
    <col min="14861" max="14861" width="11.28515625" style="105" bestFit="1" customWidth="1"/>
    <col min="14862" max="14862" width="20.85546875" style="105" customWidth="1"/>
    <col min="14863" max="14863" width="14.28515625" style="105" customWidth="1"/>
    <col min="14864" max="14864" width="10.140625" style="105" bestFit="1" customWidth="1"/>
    <col min="14865" max="14865" width="14.85546875" style="105" customWidth="1"/>
    <col min="14866" max="15105" width="9.140625" style="105"/>
    <col min="15106" max="15106" width="24.7109375" style="105" customWidth="1"/>
    <col min="15107" max="15107" width="10.7109375" style="105" customWidth="1"/>
    <col min="15108" max="15108" width="9.7109375" style="105" bestFit="1" customWidth="1"/>
    <col min="15109" max="15109" width="9.42578125" style="105" customWidth="1"/>
    <col min="15110" max="15110" width="11.28515625" style="105" customWidth="1"/>
    <col min="15111" max="15111" width="10.140625" style="105" bestFit="1" customWidth="1"/>
    <col min="15112" max="15112" width="9.5703125" style="105" customWidth="1"/>
    <col min="15113" max="15113" width="11.28515625" style="105" customWidth="1"/>
    <col min="15114" max="15114" width="10.5703125" style="105" customWidth="1"/>
    <col min="15115" max="15116" width="9.7109375" style="105" customWidth="1"/>
    <col min="15117" max="15117" width="11.28515625" style="105" bestFit="1" customWidth="1"/>
    <col min="15118" max="15118" width="20.85546875" style="105" customWidth="1"/>
    <col min="15119" max="15119" width="14.28515625" style="105" customWidth="1"/>
    <col min="15120" max="15120" width="10.140625" style="105" bestFit="1" customWidth="1"/>
    <col min="15121" max="15121" width="14.85546875" style="105" customWidth="1"/>
    <col min="15122" max="15361" width="9.140625" style="105"/>
    <col min="15362" max="15362" width="24.7109375" style="105" customWidth="1"/>
    <col min="15363" max="15363" width="10.7109375" style="105" customWidth="1"/>
    <col min="15364" max="15364" width="9.7109375" style="105" bestFit="1" customWidth="1"/>
    <col min="15365" max="15365" width="9.42578125" style="105" customWidth="1"/>
    <col min="15366" max="15366" width="11.28515625" style="105" customWidth="1"/>
    <col min="15367" max="15367" width="10.140625" style="105" bestFit="1" customWidth="1"/>
    <col min="15368" max="15368" width="9.5703125" style="105" customWidth="1"/>
    <col min="15369" max="15369" width="11.28515625" style="105" customWidth="1"/>
    <col min="15370" max="15370" width="10.5703125" style="105" customWidth="1"/>
    <col min="15371" max="15372" width="9.7109375" style="105" customWidth="1"/>
    <col min="15373" max="15373" width="11.28515625" style="105" bestFit="1" customWidth="1"/>
    <col min="15374" max="15374" width="20.85546875" style="105" customWidth="1"/>
    <col min="15375" max="15375" width="14.28515625" style="105" customWidth="1"/>
    <col min="15376" max="15376" width="10.140625" style="105" bestFit="1" customWidth="1"/>
    <col min="15377" max="15377" width="14.85546875" style="105" customWidth="1"/>
    <col min="15378" max="15617" width="9.140625" style="105"/>
    <col min="15618" max="15618" width="24.7109375" style="105" customWidth="1"/>
    <col min="15619" max="15619" width="10.7109375" style="105" customWidth="1"/>
    <col min="15620" max="15620" width="9.7109375" style="105" bestFit="1" customWidth="1"/>
    <col min="15621" max="15621" width="9.42578125" style="105" customWidth="1"/>
    <col min="15622" max="15622" width="11.28515625" style="105" customWidth="1"/>
    <col min="15623" max="15623" width="10.140625" style="105" bestFit="1" customWidth="1"/>
    <col min="15624" max="15624" width="9.5703125" style="105" customWidth="1"/>
    <col min="15625" max="15625" width="11.28515625" style="105" customWidth="1"/>
    <col min="15626" max="15626" width="10.5703125" style="105" customWidth="1"/>
    <col min="15627" max="15628" width="9.7109375" style="105" customWidth="1"/>
    <col min="15629" max="15629" width="11.28515625" style="105" bestFit="1" customWidth="1"/>
    <col min="15630" max="15630" width="20.85546875" style="105" customWidth="1"/>
    <col min="15631" max="15631" width="14.28515625" style="105" customWidth="1"/>
    <col min="15632" max="15632" width="10.140625" style="105" bestFit="1" customWidth="1"/>
    <col min="15633" max="15633" width="14.85546875" style="105" customWidth="1"/>
    <col min="15634" max="15873" width="9.140625" style="105"/>
    <col min="15874" max="15874" width="24.7109375" style="105" customWidth="1"/>
    <col min="15875" max="15875" width="10.7109375" style="105" customWidth="1"/>
    <col min="15876" max="15876" width="9.7109375" style="105" bestFit="1" customWidth="1"/>
    <col min="15877" max="15877" width="9.42578125" style="105" customWidth="1"/>
    <col min="15878" max="15878" width="11.28515625" style="105" customWidth="1"/>
    <col min="15879" max="15879" width="10.140625" style="105" bestFit="1" customWidth="1"/>
    <col min="15880" max="15880" width="9.5703125" style="105" customWidth="1"/>
    <col min="15881" max="15881" width="11.28515625" style="105" customWidth="1"/>
    <col min="15882" max="15882" width="10.5703125" style="105" customWidth="1"/>
    <col min="15883" max="15884" width="9.7109375" style="105" customWidth="1"/>
    <col min="15885" max="15885" width="11.28515625" style="105" bestFit="1" customWidth="1"/>
    <col min="15886" max="15886" width="20.85546875" style="105" customWidth="1"/>
    <col min="15887" max="15887" width="14.28515625" style="105" customWidth="1"/>
    <col min="15888" max="15888" width="10.140625" style="105" bestFit="1" customWidth="1"/>
    <col min="15889" max="15889" width="14.85546875" style="105" customWidth="1"/>
    <col min="15890" max="16129" width="9.140625" style="105"/>
    <col min="16130" max="16130" width="24.7109375" style="105" customWidth="1"/>
    <col min="16131" max="16131" width="10.7109375" style="105" customWidth="1"/>
    <col min="16132" max="16132" width="9.7109375" style="105" bestFit="1" customWidth="1"/>
    <col min="16133" max="16133" width="9.42578125" style="105" customWidth="1"/>
    <col min="16134" max="16134" width="11.28515625" style="105" customWidth="1"/>
    <col min="16135" max="16135" width="10.140625" style="105" bestFit="1" customWidth="1"/>
    <col min="16136" max="16136" width="9.5703125" style="105" customWidth="1"/>
    <col min="16137" max="16137" width="11.28515625" style="105" customWidth="1"/>
    <col min="16138" max="16138" width="10.5703125" style="105" customWidth="1"/>
    <col min="16139" max="16140" width="9.7109375" style="105" customWidth="1"/>
    <col min="16141" max="16141" width="11.28515625" style="105" bestFit="1" customWidth="1"/>
    <col min="16142" max="16142" width="20.85546875" style="105" customWidth="1"/>
    <col min="16143" max="16143" width="14.28515625" style="105" customWidth="1"/>
    <col min="16144" max="16144" width="10.140625" style="105" bestFit="1" customWidth="1"/>
    <col min="16145" max="16145" width="14.85546875" style="105" customWidth="1"/>
    <col min="16146" max="16384" width="9.140625" style="105"/>
  </cols>
  <sheetData>
    <row r="3" spans="1:17" ht="13.5" thickBot="1" x14ac:dyDescent="0.25">
      <c r="M3" s="107"/>
    </row>
    <row r="4" spans="1:17" ht="24" customHeight="1" thickBot="1" x14ac:dyDescent="0.25">
      <c r="A4" s="3448" t="s">
        <v>1797</v>
      </c>
      <c r="B4" s="3449"/>
      <c r="C4" s="3449"/>
      <c r="D4" s="3449"/>
      <c r="E4" s="3449"/>
      <c r="F4" s="3449"/>
      <c r="G4" s="3449"/>
      <c r="H4" s="3449"/>
      <c r="I4" s="3449"/>
      <c r="J4" s="3449"/>
      <c r="K4" s="3449"/>
      <c r="L4" s="3449"/>
      <c r="M4" s="3450"/>
    </row>
    <row r="5" spans="1:17" ht="15.75" customHeight="1" x14ac:dyDescent="0.25">
      <c r="A5" s="3452" t="s">
        <v>67</v>
      </c>
      <c r="B5" s="3452"/>
      <c r="C5" s="3452"/>
      <c r="D5" s="3452"/>
      <c r="E5" s="3452"/>
      <c r="F5" s="3452"/>
      <c r="G5" s="3452"/>
      <c r="H5" s="3452"/>
      <c r="I5" s="3452"/>
      <c r="J5" s="3452"/>
      <c r="K5" s="3452"/>
      <c r="L5" s="3452"/>
      <c r="M5" s="109"/>
    </row>
    <row r="6" spans="1:17" ht="12.75" customHeight="1" x14ac:dyDescent="0.25">
      <c r="A6" s="110"/>
      <c r="B6" s="110"/>
      <c r="C6" s="110"/>
      <c r="D6" s="110"/>
      <c r="E6" s="110"/>
      <c r="F6" s="110"/>
      <c r="G6" s="2814"/>
      <c r="H6" s="110"/>
      <c r="I6" s="110"/>
      <c r="J6" s="110"/>
      <c r="K6" s="111"/>
      <c r="L6" s="110"/>
    </row>
    <row r="7" spans="1:17" ht="15.75" customHeight="1" x14ac:dyDescent="0.25">
      <c r="A7" s="3452" t="s">
        <v>1805</v>
      </c>
      <c r="B7" s="3452"/>
      <c r="C7" s="3452"/>
      <c r="D7" s="3452"/>
      <c r="E7" s="3452"/>
      <c r="F7" s="3452"/>
      <c r="G7" s="3452"/>
      <c r="H7" s="3452"/>
      <c r="I7" s="3452"/>
      <c r="J7" s="3452"/>
      <c r="K7" s="3452"/>
      <c r="L7" s="3452"/>
      <c r="M7" s="109"/>
    </row>
    <row r="9" spans="1:17" x14ac:dyDescent="0.2">
      <c r="A9" s="3451" t="s">
        <v>2257</v>
      </c>
      <c r="B9" s="3451"/>
      <c r="C9" s="3451"/>
      <c r="D9" s="3451"/>
      <c r="E9" s="3451"/>
      <c r="F9" s="3451"/>
      <c r="G9" s="3451"/>
      <c r="H9" s="3451"/>
      <c r="I9" s="3451"/>
      <c r="J9" s="3451"/>
      <c r="K9" s="3451"/>
      <c r="L9" s="3451"/>
      <c r="M9" s="112"/>
    </row>
    <row r="10" spans="1:17" x14ac:dyDescent="0.2">
      <c r="A10" s="113"/>
      <c r="B10" s="113"/>
      <c r="C10" s="113"/>
      <c r="D10" s="113"/>
      <c r="E10" s="113"/>
      <c r="F10" s="113"/>
      <c r="G10" s="2813"/>
      <c r="H10" s="113"/>
      <c r="I10" s="113"/>
      <c r="J10" s="113"/>
      <c r="K10" s="114"/>
      <c r="L10" s="113"/>
      <c r="M10" s="113"/>
    </row>
    <row r="11" spans="1:17" ht="13.5" thickBot="1" x14ac:dyDescent="0.25">
      <c r="K11" s="115"/>
      <c r="M11" s="116" t="s">
        <v>68</v>
      </c>
    </row>
    <row r="12" spans="1:17" s="120" customFormat="1" x14ac:dyDescent="0.25">
      <c r="A12" s="3453">
        <v>2022</v>
      </c>
      <c r="B12" s="117">
        <v>910</v>
      </c>
      <c r="C12" s="118">
        <v>911</v>
      </c>
      <c r="D12" s="118">
        <v>912</v>
      </c>
      <c r="E12" s="118">
        <v>913</v>
      </c>
      <c r="F12" s="118">
        <v>914</v>
      </c>
      <c r="G12" s="118">
        <v>915</v>
      </c>
      <c r="H12" s="118">
        <v>917</v>
      </c>
      <c r="I12" s="118">
        <v>919</v>
      </c>
      <c r="J12" s="118">
        <v>920</v>
      </c>
      <c r="K12" s="119">
        <v>923</v>
      </c>
      <c r="L12" s="118">
        <v>924</v>
      </c>
      <c r="M12" s="3360" t="s">
        <v>69</v>
      </c>
      <c r="O12" s="121"/>
    </row>
    <row r="13" spans="1:17" s="127" customFormat="1" ht="34.5" customHeight="1" thickBot="1" x14ac:dyDescent="0.3">
      <c r="A13" s="3454"/>
      <c r="B13" s="122" t="s">
        <v>70</v>
      </c>
      <c r="C13" s="123" t="s">
        <v>71</v>
      </c>
      <c r="D13" s="123" t="s">
        <v>72</v>
      </c>
      <c r="E13" s="123" t="s">
        <v>73</v>
      </c>
      <c r="F13" s="123" t="s">
        <v>74</v>
      </c>
      <c r="G13" s="123" t="s">
        <v>2256</v>
      </c>
      <c r="H13" s="123" t="s">
        <v>75</v>
      </c>
      <c r="I13" s="123" t="s">
        <v>76</v>
      </c>
      <c r="J13" s="123" t="s">
        <v>77</v>
      </c>
      <c r="K13" s="124" t="s">
        <v>78</v>
      </c>
      <c r="L13" s="123" t="s">
        <v>79</v>
      </c>
      <c r="M13" s="3361" t="s">
        <v>80</v>
      </c>
      <c r="N13" s="125"/>
      <c r="O13" s="126"/>
    </row>
    <row r="14" spans="1:17" s="120" customFormat="1" x14ac:dyDescent="0.25">
      <c r="A14" s="128" t="s">
        <v>81</v>
      </c>
      <c r="B14" s="129">
        <f>Hejtman!E10</f>
        <v>4894.8</v>
      </c>
      <c r="C14" s="130"/>
      <c r="D14" s="130"/>
      <c r="E14" s="130"/>
      <c r="F14" s="130">
        <f>Hejtman!E11</f>
        <v>17144</v>
      </c>
      <c r="G14" s="130">
        <f>Hejtman!E12</f>
        <v>50</v>
      </c>
      <c r="H14" s="130">
        <f>Hejtman!E13</f>
        <v>17720</v>
      </c>
      <c r="I14" s="130"/>
      <c r="J14" s="130"/>
      <c r="K14" s="130"/>
      <c r="L14" s="130"/>
      <c r="M14" s="3366">
        <f>SUM(B14:L14)</f>
        <v>39808.800000000003</v>
      </c>
      <c r="N14" s="131"/>
      <c r="O14" s="121"/>
      <c r="Q14" s="132"/>
    </row>
    <row r="15" spans="1:17" s="120" customFormat="1" x14ac:dyDescent="0.25">
      <c r="A15" s="133" t="s">
        <v>82</v>
      </c>
      <c r="B15" s="134"/>
      <c r="C15" s="135"/>
      <c r="D15" s="135"/>
      <c r="E15" s="135"/>
      <c r="F15" s="135">
        <f>Rozvoj!E10</f>
        <v>11000</v>
      </c>
      <c r="G15" s="135"/>
      <c r="H15" s="135">
        <f>Rozvoj!E11</f>
        <v>24356</v>
      </c>
      <c r="I15" s="135"/>
      <c r="J15" s="135"/>
      <c r="K15" s="135">
        <f>Rozvoj!E12</f>
        <v>13960.75</v>
      </c>
      <c r="L15" s="135"/>
      <c r="M15" s="3363">
        <f t="shared" ref="M15:M27" si="0">SUM(B15:L15)</f>
        <v>49316.75</v>
      </c>
      <c r="O15" s="121"/>
      <c r="Q15" s="132"/>
    </row>
    <row r="16" spans="1:17" s="120" customFormat="1" x14ac:dyDescent="0.25">
      <c r="A16" s="133" t="s">
        <v>83</v>
      </c>
      <c r="B16" s="134"/>
      <c r="C16" s="135"/>
      <c r="D16" s="135"/>
      <c r="E16" s="135"/>
      <c r="F16" s="135">
        <f>Ekonomika!E10</f>
        <v>11540</v>
      </c>
      <c r="G16" s="135"/>
      <c r="H16" s="135"/>
      <c r="I16" s="135">
        <f>Ekonomika!E11</f>
        <v>14741.64</v>
      </c>
      <c r="J16" s="135"/>
      <c r="K16" s="135">
        <f>Ekonomika!E12</f>
        <v>15000</v>
      </c>
      <c r="L16" s="135">
        <f>Ekonomika!E13</f>
        <v>55275</v>
      </c>
      <c r="M16" s="3363">
        <f>SUM(B16:L16)</f>
        <v>96556.64</v>
      </c>
      <c r="N16" s="121"/>
      <c r="O16" s="121"/>
      <c r="P16" s="136"/>
      <c r="Q16" s="132"/>
    </row>
    <row r="17" spans="1:17" s="120" customFormat="1" x14ac:dyDescent="0.25">
      <c r="A17" s="137" t="s">
        <v>84</v>
      </c>
      <c r="B17" s="134"/>
      <c r="C17" s="138"/>
      <c r="D17" s="135">
        <f>OŠMTSV!E10</f>
        <v>9700</v>
      </c>
      <c r="E17" s="134">
        <f>OŠMTSV!E11</f>
        <v>300362.69999999995</v>
      </c>
      <c r="F17" s="134">
        <f>OŠMTSV!E12</f>
        <v>6700</v>
      </c>
      <c r="G17" s="134">
        <f>OŠMTSV!E13</f>
        <v>5180</v>
      </c>
      <c r="H17" s="135">
        <f>OŠMTSV!E14</f>
        <v>9380</v>
      </c>
      <c r="I17" s="135"/>
      <c r="J17" s="135">
        <f>OŠMTSV!E15</f>
        <v>55000</v>
      </c>
      <c r="K17" s="135">
        <f>OŠMTSV!E16</f>
        <v>1495</v>
      </c>
      <c r="L17" s="135"/>
      <c r="M17" s="3363">
        <f>SUM(B17:L17)</f>
        <v>387817.69999999995</v>
      </c>
      <c r="O17" s="121"/>
      <c r="Q17" s="132"/>
    </row>
    <row r="18" spans="1:17" s="120" customFormat="1" x14ac:dyDescent="0.25">
      <c r="A18" s="133" t="s">
        <v>85</v>
      </c>
      <c r="B18" s="134"/>
      <c r="C18" s="138"/>
      <c r="D18" s="135">
        <f>Sociální!E10</f>
        <v>3500</v>
      </c>
      <c r="E18" s="134">
        <f>Sociální!E11</f>
        <v>132966.80200000003</v>
      </c>
      <c r="F18" s="134">
        <f>Sociální!E12</f>
        <v>5225</v>
      </c>
      <c r="G18" s="134"/>
      <c r="H18" s="135">
        <f>Sociální!E13</f>
        <v>28980</v>
      </c>
      <c r="I18" s="139"/>
      <c r="J18" s="135">
        <f>Sociální!E14</f>
        <v>16000</v>
      </c>
      <c r="K18" s="135">
        <f>Sociální!E15</f>
        <v>0</v>
      </c>
      <c r="L18" s="135"/>
      <c r="M18" s="3363">
        <f>SUM(B18:L18)</f>
        <v>186671.80200000003</v>
      </c>
      <c r="O18" s="121"/>
      <c r="Q18" s="132"/>
    </row>
    <row r="19" spans="1:17" s="120" customFormat="1" x14ac:dyDescent="0.25">
      <c r="A19" s="133" t="s">
        <v>2254</v>
      </c>
      <c r="B19" s="134"/>
      <c r="C19" s="138"/>
      <c r="D19" s="135">
        <f>Silnič.hospodářství!E10</f>
        <v>23150</v>
      </c>
      <c r="E19" s="134">
        <f>Silnič.hospodářství!E11</f>
        <v>340245.8</v>
      </c>
      <c r="F19" s="134">
        <f>Silnič.hospodářství!E12</f>
        <v>3344.5299999999997</v>
      </c>
      <c r="G19" s="134"/>
      <c r="H19" s="135">
        <f>Silnič.hospodářství!E13</f>
        <v>18050</v>
      </c>
      <c r="I19" s="135"/>
      <c r="J19" s="135">
        <f>Silnič.hospodářství!E14</f>
        <v>138200</v>
      </c>
      <c r="K19" s="135">
        <f>Silnič.hospodářství!E15</f>
        <v>171080</v>
      </c>
      <c r="L19" s="135"/>
      <c r="M19" s="3363">
        <f t="shared" si="0"/>
        <v>694070.33000000007</v>
      </c>
      <c r="O19" s="121"/>
      <c r="Q19" s="132"/>
    </row>
    <row r="20" spans="1:17" s="120" customFormat="1" x14ac:dyDescent="0.25">
      <c r="A20" s="133" t="s">
        <v>87</v>
      </c>
      <c r="B20" s="134"/>
      <c r="C20" s="138"/>
      <c r="D20" s="135">
        <f>Kultura!E10</f>
        <v>3300</v>
      </c>
      <c r="E20" s="134">
        <f>Kultura!E11</f>
        <v>240392.10500000001</v>
      </c>
      <c r="F20" s="134">
        <f>Kultura!E12</f>
        <v>17614</v>
      </c>
      <c r="G20" s="134">
        <f>Kultura!E13</f>
        <v>4600</v>
      </c>
      <c r="H20" s="135">
        <f>Kultura!E14</f>
        <v>18915</v>
      </c>
      <c r="I20" s="135"/>
      <c r="J20" s="135">
        <f>Kultura!E15</f>
        <v>0</v>
      </c>
      <c r="K20" s="135">
        <f>Kultura!E16</f>
        <v>3608.19</v>
      </c>
      <c r="L20" s="135"/>
      <c r="M20" s="3363">
        <f>SUM(B20:L20)</f>
        <v>288429.29499999998</v>
      </c>
      <c r="O20" s="121"/>
      <c r="Q20" s="132"/>
    </row>
    <row r="21" spans="1:17" s="120" customFormat="1" x14ac:dyDescent="0.25">
      <c r="A21" s="133" t="s">
        <v>88</v>
      </c>
      <c r="B21" s="134"/>
      <c r="C21" s="138"/>
      <c r="D21" s="135">
        <f>ŽP!E10</f>
        <v>0</v>
      </c>
      <c r="E21" s="134">
        <f>ŽP!E11</f>
        <v>6365.4</v>
      </c>
      <c r="F21" s="134">
        <f>ŽP!E12</f>
        <v>9866.2000000000007</v>
      </c>
      <c r="G21" s="134">
        <f>ŽP!E13</f>
        <v>250</v>
      </c>
      <c r="H21" s="135">
        <f>ŽP!E14</f>
        <v>7153.73</v>
      </c>
      <c r="I21" s="135"/>
      <c r="J21" s="135">
        <f>ŽP!E15</f>
        <v>3700</v>
      </c>
      <c r="K21" s="135"/>
      <c r="L21" s="135"/>
      <c r="M21" s="3363">
        <f t="shared" si="0"/>
        <v>27335.329999999998</v>
      </c>
      <c r="O21" s="121"/>
      <c r="Q21" s="132"/>
    </row>
    <row r="22" spans="1:17" s="120" customFormat="1" x14ac:dyDescent="0.25">
      <c r="A22" s="133" t="s">
        <v>89</v>
      </c>
      <c r="B22" s="134"/>
      <c r="C22" s="138"/>
      <c r="D22" s="135">
        <f>Zdravotnictví!E10</f>
        <v>7000</v>
      </c>
      <c r="E22" s="134">
        <f>Zdravotnictví!E11</f>
        <v>244008</v>
      </c>
      <c r="F22" s="134">
        <f>Zdravotnictví!E12</f>
        <v>3736.67</v>
      </c>
      <c r="G22" s="134"/>
      <c r="H22" s="135">
        <f>Zdravotnictví!E13</f>
        <v>29425.15</v>
      </c>
      <c r="I22" s="135"/>
      <c r="J22" s="135">
        <f>Zdravotnictví!E14</f>
        <v>156271.12</v>
      </c>
      <c r="K22" s="135"/>
      <c r="L22" s="135"/>
      <c r="M22" s="3363">
        <f t="shared" si="0"/>
        <v>440440.94</v>
      </c>
      <c r="O22" s="121"/>
      <c r="Q22" s="132"/>
    </row>
    <row r="23" spans="1:17" s="120" customFormat="1" x14ac:dyDescent="0.25">
      <c r="A23" s="133" t="s">
        <v>90</v>
      </c>
      <c r="B23" s="134"/>
      <c r="C23" s="138"/>
      <c r="D23" s="135"/>
      <c r="E23" s="134"/>
      <c r="F23" s="134">
        <f>Právní!E10</f>
        <v>4750</v>
      </c>
      <c r="G23" s="134"/>
      <c r="H23" s="135"/>
      <c r="I23" s="135"/>
      <c r="J23" s="135"/>
      <c r="K23" s="135"/>
      <c r="L23" s="135"/>
      <c r="M23" s="3363">
        <f t="shared" si="0"/>
        <v>4750</v>
      </c>
      <c r="O23" s="121"/>
      <c r="Q23" s="132"/>
    </row>
    <row r="24" spans="1:17" s="120" customFormat="1" x14ac:dyDescent="0.25">
      <c r="A24" s="133" t="s">
        <v>91</v>
      </c>
      <c r="B24" s="134"/>
      <c r="C24" s="135"/>
      <c r="D24" s="135"/>
      <c r="E24" s="135"/>
      <c r="F24" s="135">
        <f>'Územní plán'!E10</f>
        <v>2315</v>
      </c>
      <c r="G24" s="135"/>
      <c r="H24" s="135"/>
      <c r="I24" s="135"/>
      <c r="J24" s="135">
        <f>'Územní plán'!E11</f>
        <v>1000</v>
      </c>
      <c r="K24" s="135"/>
      <c r="L24" s="135"/>
      <c r="M24" s="3363">
        <f t="shared" si="0"/>
        <v>3315</v>
      </c>
      <c r="O24" s="121"/>
      <c r="Q24" s="132"/>
    </row>
    <row r="25" spans="1:17" s="120" customFormat="1" x14ac:dyDescent="0.25">
      <c r="A25" s="133" t="s">
        <v>92</v>
      </c>
      <c r="B25" s="134"/>
      <c r="C25" s="135"/>
      <c r="D25" s="135"/>
      <c r="E25" s="135"/>
      <c r="F25" s="135">
        <f>Informatika!E10</f>
        <v>43615.76</v>
      </c>
      <c r="G25" s="135"/>
      <c r="H25" s="135"/>
      <c r="I25" s="135"/>
      <c r="J25" s="135">
        <f>Informatika!E11</f>
        <v>4200</v>
      </c>
      <c r="K25" s="135"/>
      <c r="L25" s="135"/>
      <c r="M25" s="3363">
        <f t="shared" si="0"/>
        <v>47815.76</v>
      </c>
      <c r="O25" s="121"/>
      <c r="Q25" s="132"/>
    </row>
    <row r="26" spans="1:17" s="120" customFormat="1" x14ac:dyDescent="0.25">
      <c r="A26" s="133" t="s">
        <v>93</v>
      </c>
      <c r="B26" s="134"/>
      <c r="C26" s="135"/>
      <c r="D26" s="135"/>
      <c r="E26" s="135"/>
      <c r="F26" s="135">
        <f>Investice!E10</f>
        <v>4250</v>
      </c>
      <c r="G26" s="135"/>
      <c r="H26" s="135"/>
      <c r="I26" s="135"/>
      <c r="J26" s="135">
        <f>Investice!E11</f>
        <v>57068</v>
      </c>
      <c r="K26" s="135">
        <f>Investice!E12</f>
        <v>128087.25</v>
      </c>
      <c r="L26" s="135"/>
      <c r="M26" s="3363">
        <f t="shared" si="0"/>
        <v>189405.25</v>
      </c>
      <c r="O26" s="121"/>
      <c r="Q26" s="132"/>
    </row>
    <row r="27" spans="1:17" s="120" customFormat="1" ht="15" x14ac:dyDescent="0.25">
      <c r="A27" s="137" t="s">
        <v>94</v>
      </c>
      <c r="B27" s="134">
        <f>Ředitel!E10</f>
        <v>32119.87</v>
      </c>
      <c r="C27" s="135">
        <f>Ředitel!E11</f>
        <v>343886.78</v>
      </c>
      <c r="D27" s="135"/>
      <c r="E27" s="135"/>
      <c r="F27" s="135">
        <f>Ředitel!E12</f>
        <v>12215</v>
      </c>
      <c r="G27" s="135"/>
      <c r="H27" s="135"/>
      <c r="I27" s="135"/>
      <c r="J27" s="135">
        <f>Ředitel!E13</f>
        <v>15400</v>
      </c>
      <c r="K27" s="135"/>
      <c r="L27" s="135"/>
      <c r="M27" s="3363">
        <f t="shared" si="0"/>
        <v>403621.65</v>
      </c>
      <c r="N27" s="140"/>
      <c r="O27" s="121"/>
      <c r="Q27" s="132"/>
    </row>
    <row r="28" spans="1:17" s="120" customFormat="1" ht="12.75" customHeight="1" x14ac:dyDescent="0.25">
      <c r="A28" s="133" t="s">
        <v>95</v>
      </c>
      <c r="B28" s="141"/>
      <c r="C28" s="142"/>
      <c r="D28" s="142"/>
      <c r="E28" s="142">
        <f>'Odd.Sekret.ředitele'!E10</f>
        <v>12500</v>
      </c>
      <c r="F28" s="142"/>
      <c r="G28" s="142"/>
      <c r="H28" s="142"/>
      <c r="I28" s="142"/>
      <c r="J28" s="142"/>
      <c r="K28" s="142"/>
      <c r="L28" s="142"/>
      <c r="M28" s="3363">
        <f>SUM(B28:L28)</f>
        <v>12500</v>
      </c>
      <c r="O28" s="121"/>
      <c r="Q28" s="132"/>
    </row>
    <row r="29" spans="1:17" s="120" customFormat="1" x14ac:dyDescent="0.25">
      <c r="A29" s="172" t="s">
        <v>45</v>
      </c>
      <c r="B29" s="141"/>
      <c r="C29" s="141"/>
      <c r="D29" s="141"/>
      <c r="E29" s="141"/>
      <c r="F29" s="141">
        <f>Odd.VZ!E10</f>
        <v>3000</v>
      </c>
      <c r="G29" s="141"/>
      <c r="H29" s="141"/>
      <c r="I29" s="141"/>
      <c r="J29" s="141"/>
      <c r="K29" s="141"/>
      <c r="L29" s="141"/>
      <c r="M29" s="3363">
        <f>SUM(B29:L29)</f>
        <v>3000</v>
      </c>
      <c r="O29" s="121"/>
      <c r="Q29" s="132"/>
    </row>
    <row r="30" spans="1:17" s="120" customFormat="1" ht="13.5" thickBot="1" x14ac:dyDescent="0.3">
      <c r="A30" s="2927" t="s">
        <v>2255</v>
      </c>
      <c r="B30" s="168"/>
      <c r="C30" s="168"/>
      <c r="D30" s="168"/>
      <c r="E30" s="168"/>
      <c r="F30" s="168">
        <f>'Dopr. obslužnost'!E10</f>
        <v>818140.87</v>
      </c>
      <c r="G30" s="168"/>
      <c r="H30" s="168">
        <f>'Dopr. obslužnost'!E11</f>
        <v>32360</v>
      </c>
      <c r="I30" s="168"/>
      <c r="J30" s="168"/>
      <c r="K30" s="168"/>
      <c r="L30" s="168"/>
      <c r="M30" s="3364">
        <f>SUM(B30:L30)</f>
        <v>850500.87</v>
      </c>
      <c r="O30" s="121"/>
      <c r="Q30" s="132"/>
    </row>
    <row r="31" spans="1:17" s="120" customFormat="1" ht="18.75" customHeight="1" thickBot="1" x14ac:dyDescent="0.3">
      <c r="A31" s="143" t="s">
        <v>96</v>
      </c>
      <c r="B31" s="144">
        <f>SUM(B14:B30)</f>
        <v>37014.67</v>
      </c>
      <c r="C31" s="144">
        <f t="shared" ref="C31:L31" si="1">SUM(C14:C30)</f>
        <v>343886.78</v>
      </c>
      <c r="D31" s="144">
        <f t="shared" si="1"/>
        <v>46650</v>
      </c>
      <c r="E31" s="144">
        <f t="shared" si="1"/>
        <v>1276840.807</v>
      </c>
      <c r="F31" s="144">
        <f t="shared" si="1"/>
        <v>974457.03</v>
      </c>
      <c r="G31" s="144">
        <f t="shared" si="1"/>
        <v>10080</v>
      </c>
      <c r="H31" s="144">
        <f t="shared" si="1"/>
        <v>186339.88</v>
      </c>
      <c r="I31" s="144">
        <f t="shared" si="1"/>
        <v>14741.64</v>
      </c>
      <c r="J31" s="144">
        <f t="shared" si="1"/>
        <v>446839.12</v>
      </c>
      <c r="K31" s="144">
        <f t="shared" si="1"/>
        <v>333231.19</v>
      </c>
      <c r="L31" s="144">
        <f t="shared" si="1"/>
        <v>55275</v>
      </c>
      <c r="M31" s="3365">
        <f>SUM(M14:M30)</f>
        <v>3725356.1169999996</v>
      </c>
      <c r="O31" s="121"/>
    </row>
    <row r="32" spans="1:17" s="120" customFormat="1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6"/>
      <c r="L32" s="145"/>
      <c r="N32" s="136"/>
      <c r="O32" s="147"/>
    </row>
    <row r="33" spans="1:15" x14ac:dyDescent="0.2">
      <c r="A33" s="3451" t="s">
        <v>1806</v>
      </c>
      <c r="B33" s="3451"/>
      <c r="C33" s="3451"/>
      <c r="D33" s="3451"/>
      <c r="E33" s="3451"/>
      <c r="F33" s="3451"/>
      <c r="G33" s="3451"/>
      <c r="H33" s="3451"/>
      <c r="I33" s="3451"/>
      <c r="J33" s="3451"/>
      <c r="K33" s="149"/>
      <c r="L33" s="112"/>
      <c r="M33" s="112"/>
    </row>
    <row r="34" spans="1:15" x14ac:dyDescent="0.2">
      <c r="A34" s="113"/>
      <c r="B34" s="113"/>
      <c r="C34" s="113"/>
      <c r="D34" s="113"/>
      <c r="E34" s="113"/>
      <c r="F34" s="113"/>
      <c r="G34" s="2813"/>
      <c r="H34" s="113"/>
      <c r="I34" s="113"/>
      <c r="J34" s="113"/>
      <c r="K34" s="114"/>
      <c r="L34" s="113"/>
      <c r="M34" s="113"/>
    </row>
    <row r="35" spans="1:15" ht="13.5" thickBot="1" x14ac:dyDescent="0.25">
      <c r="I35" s="116"/>
      <c r="J35" s="2597"/>
      <c r="K35" s="116" t="s">
        <v>68</v>
      </c>
    </row>
    <row r="36" spans="1:15" s="120" customFormat="1" ht="15" customHeight="1" x14ac:dyDescent="0.25">
      <c r="A36" s="3455">
        <v>2022</v>
      </c>
      <c r="B36" s="171">
        <v>925</v>
      </c>
      <c r="C36" s="150">
        <v>926</v>
      </c>
      <c r="D36" s="150">
        <v>931</v>
      </c>
      <c r="E36" s="151">
        <v>932</v>
      </c>
      <c r="F36" s="151">
        <v>934</v>
      </c>
      <c r="G36" s="2935"/>
      <c r="H36" s="3360" t="s">
        <v>97</v>
      </c>
      <c r="I36" s="3457" t="s">
        <v>97</v>
      </c>
      <c r="J36" s="3458"/>
      <c r="K36" s="152" t="s">
        <v>98</v>
      </c>
      <c r="N36" s="136"/>
      <c r="O36" s="147"/>
    </row>
    <row r="37" spans="1:15" s="125" customFormat="1" ht="21" customHeight="1" thickBot="1" x14ac:dyDescent="0.3">
      <c r="A37" s="3456"/>
      <c r="B37" s="122" t="s">
        <v>99</v>
      </c>
      <c r="C37" s="123" t="s">
        <v>100</v>
      </c>
      <c r="D37" s="123" t="s">
        <v>101</v>
      </c>
      <c r="E37" s="153" t="s">
        <v>102</v>
      </c>
      <c r="F37" s="153" t="s">
        <v>103</v>
      </c>
      <c r="G37" s="2936"/>
      <c r="H37" s="3361" t="s">
        <v>104</v>
      </c>
      <c r="I37" s="3459" t="s">
        <v>105</v>
      </c>
      <c r="J37" s="3460"/>
      <c r="K37" s="154" t="s">
        <v>106</v>
      </c>
      <c r="N37" s="127"/>
      <c r="O37" s="155"/>
    </row>
    <row r="38" spans="1:15" s="120" customFormat="1" ht="15" customHeight="1" x14ac:dyDescent="0.25">
      <c r="A38" s="128" t="s">
        <v>81</v>
      </c>
      <c r="B38" s="156"/>
      <c r="C38" s="157">
        <f>Hejtman!E16</f>
        <v>14800</v>
      </c>
      <c r="D38" s="157">
        <f>Hejtman!E15</f>
        <v>10000</v>
      </c>
      <c r="E38" s="157"/>
      <c r="F38" s="2930"/>
      <c r="G38" s="2937"/>
      <c r="H38" s="3362">
        <f>SUM(B38:F38)</f>
        <v>24800</v>
      </c>
      <c r="I38" s="3461">
        <f t="shared" ref="I38:I55" si="2">M14+H38</f>
        <v>64608.800000000003</v>
      </c>
      <c r="J38" s="3462"/>
      <c r="K38" s="158"/>
      <c r="N38" s="136"/>
      <c r="O38" s="147"/>
    </row>
    <row r="39" spans="1:15" s="120" customFormat="1" x14ac:dyDescent="0.25">
      <c r="A39" s="133" t="s">
        <v>82</v>
      </c>
      <c r="B39" s="159"/>
      <c r="C39" s="160">
        <f>Rozvoj!E13</f>
        <v>32220</v>
      </c>
      <c r="D39" s="160"/>
      <c r="E39" s="160"/>
      <c r="F39" s="2931"/>
      <c r="G39" s="2928"/>
      <c r="H39" s="3362">
        <f t="shared" ref="H39:H54" si="3">SUM(B39:F39)</f>
        <v>32220</v>
      </c>
      <c r="I39" s="3444">
        <f t="shared" si="2"/>
        <v>81536.75</v>
      </c>
      <c r="J39" s="3445"/>
      <c r="K39" s="161"/>
      <c r="N39" s="136"/>
      <c r="O39" s="147"/>
    </row>
    <row r="40" spans="1:15" s="120" customFormat="1" x14ac:dyDescent="0.25">
      <c r="A40" s="133" t="s">
        <v>83</v>
      </c>
      <c r="B40" s="141"/>
      <c r="C40" s="142"/>
      <c r="D40" s="142"/>
      <c r="E40" s="142"/>
      <c r="F40" s="2932"/>
      <c r="G40" s="2937"/>
      <c r="H40" s="3362">
        <f t="shared" si="3"/>
        <v>0</v>
      </c>
      <c r="I40" s="3444">
        <f t="shared" si="2"/>
        <v>96556.64</v>
      </c>
      <c r="J40" s="3445"/>
      <c r="K40" s="162">
        <f>46875</f>
        <v>46875</v>
      </c>
      <c r="L40" s="121"/>
      <c r="N40" s="136"/>
      <c r="O40" s="147"/>
    </row>
    <row r="41" spans="1:15" s="120" customFormat="1" x14ac:dyDescent="0.25">
      <c r="A41" s="137" t="s">
        <v>84</v>
      </c>
      <c r="B41" s="141"/>
      <c r="C41" s="135">
        <f>OŠMTSV!E17</f>
        <v>23980</v>
      </c>
      <c r="D41" s="141"/>
      <c r="E41" s="141"/>
      <c r="F41" s="2932"/>
      <c r="G41" s="2937"/>
      <c r="H41" s="3362">
        <f t="shared" si="3"/>
        <v>23980</v>
      </c>
      <c r="I41" s="3444">
        <f t="shared" si="2"/>
        <v>411797.69999999995</v>
      </c>
      <c r="J41" s="3445"/>
      <c r="K41" s="163" t="s">
        <v>107</v>
      </c>
      <c r="N41" s="136"/>
      <c r="O41" s="147"/>
    </row>
    <row r="42" spans="1:15" s="120" customFormat="1" x14ac:dyDescent="0.25">
      <c r="A42" s="133" t="s">
        <v>108</v>
      </c>
      <c r="B42" s="134"/>
      <c r="C42" s="135">
        <f>Sociální!E16</f>
        <v>1000</v>
      </c>
      <c r="D42" s="134"/>
      <c r="E42" s="134"/>
      <c r="F42" s="138"/>
      <c r="G42" s="2938"/>
      <c r="H42" s="3362">
        <f t="shared" si="3"/>
        <v>1000</v>
      </c>
      <c r="I42" s="3444">
        <f t="shared" si="2"/>
        <v>187671.80200000003</v>
      </c>
      <c r="J42" s="3445"/>
      <c r="K42" s="161"/>
      <c r="N42" s="136"/>
      <c r="O42" s="147"/>
    </row>
    <row r="43" spans="1:15" s="120" customFormat="1" x14ac:dyDescent="0.25">
      <c r="A43" s="133" t="s">
        <v>86</v>
      </c>
      <c r="B43" s="134"/>
      <c r="C43" s="135">
        <f>Silnič.hospodářství!E16</f>
        <v>6600</v>
      </c>
      <c r="D43" s="134"/>
      <c r="E43" s="134"/>
      <c r="F43" s="138"/>
      <c r="G43" s="2938"/>
      <c r="H43" s="3362">
        <f t="shared" si="3"/>
        <v>6600</v>
      </c>
      <c r="I43" s="3444">
        <f t="shared" si="2"/>
        <v>700670.33000000007</v>
      </c>
      <c r="J43" s="3445"/>
      <c r="K43" s="161"/>
      <c r="N43" s="136"/>
      <c r="O43" s="147"/>
    </row>
    <row r="44" spans="1:15" s="120" customFormat="1" x14ac:dyDescent="0.25">
      <c r="A44" s="133" t="s">
        <v>87</v>
      </c>
      <c r="B44" s="134"/>
      <c r="C44" s="135">
        <f>Kultura!E17</f>
        <v>15000</v>
      </c>
      <c r="D44" s="134"/>
      <c r="E44" s="134"/>
      <c r="F44" s="138"/>
      <c r="G44" s="2938"/>
      <c r="H44" s="3362">
        <f t="shared" si="3"/>
        <v>15000</v>
      </c>
      <c r="I44" s="3444">
        <f t="shared" si="2"/>
        <v>303429.29499999998</v>
      </c>
      <c r="J44" s="3445"/>
      <c r="K44" s="161"/>
      <c r="N44" s="136"/>
      <c r="O44" s="147"/>
    </row>
    <row r="45" spans="1:15" s="120" customFormat="1" x14ac:dyDescent="0.25">
      <c r="A45" s="133" t="s">
        <v>88</v>
      </c>
      <c r="B45" s="134"/>
      <c r="C45" s="135">
        <f>ŽP!E16</f>
        <v>15320</v>
      </c>
      <c r="D45" s="134"/>
      <c r="E45" s="134">
        <f>ŽP!E17</f>
        <v>28820</v>
      </c>
      <c r="F45" s="138">
        <f>ŽP!E18</f>
        <v>2000</v>
      </c>
      <c r="G45" s="2938"/>
      <c r="H45" s="3362">
        <f t="shared" si="3"/>
        <v>46140</v>
      </c>
      <c r="I45" s="3444">
        <f t="shared" si="2"/>
        <v>73475.33</v>
      </c>
      <c r="J45" s="3445"/>
      <c r="K45" s="161"/>
      <c r="N45" s="136"/>
      <c r="O45" s="147"/>
    </row>
    <row r="46" spans="1:15" s="120" customFormat="1" x14ac:dyDescent="0.25">
      <c r="A46" s="133" t="s">
        <v>89</v>
      </c>
      <c r="B46" s="134"/>
      <c r="C46" s="135">
        <f>Zdravotnictví!E15</f>
        <v>1900</v>
      </c>
      <c r="D46" s="134"/>
      <c r="E46" s="134"/>
      <c r="F46" s="138"/>
      <c r="G46" s="2938"/>
      <c r="H46" s="3362">
        <f t="shared" si="3"/>
        <v>1900</v>
      </c>
      <c r="I46" s="3444">
        <f t="shared" si="2"/>
        <v>442340.94</v>
      </c>
      <c r="J46" s="3445"/>
      <c r="K46" s="161"/>
      <c r="N46" s="136"/>
      <c r="O46" s="147"/>
    </row>
    <row r="47" spans="1:15" s="120" customFormat="1" x14ac:dyDescent="0.25">
      <c r="A47" s="133" t="s">
        <v>90</v>
      </c>
      <c r="B47" s="134"/>
      <c r="C47" s="135"/>
      <c r="D47" s="134"/>
      <c r="E47" s="134"/>
      <c r="F47" s="138"/>
      <c r="G47" s="2938"/>
      <c r="H47" s="3362">
        <f t="shared" si="3"/>
        <v>0</v>
      </c>
      <c r="I47" s="3444">
        <f t="shared" si="2"/>
        <v>4750</v>
      </c>
      <c r="J47" s="3445"/>
      <c r="K47" s="161"/>
      <c r="N47" s="136"/>
      <c r="O47" s="147"/>
    </row>
    <row r="48" spans="1:15" s="120" customFormat="1" x14ac:dyDescent="0.25">
      <c r="A48" s="133" t="s">
        <v>91</v>
      </c>
      <c r="B48" s="134"/>
      <c r="C48" s="135"/>
      <c r="D48" s="135"/>
      <c r="E48" s="135"/>
      <c r="F48" s="138"/>
      <c r="G48" s="2938"/>
      <c r="H48" s="3362">
        <f t="shared" si="3"/>
        <v>0</v>
      </c>
      <c r="I48" s="3444">
        <f t="shared" si="2"/>
        <v>3315</v>
      </c>
      <c r="J48" s="3445"/>
      <c r="K48" s="161"/>
      <c r="N48" s="136"/>
      <c r="O48" s="147"/>
    </row>
    <row r="49" spans="1:15" s="120" customFormat="1" x14ac:dyDescent="0.25">
      <c r="A49" s="133" t="s">
        <v>92</v>
      </c>
      <c r="B49" s="134"/>
      <c r="C49" s="135"/>
      <c r="D49" s="135"/>
      <c r="E49" s="135"/>
      <c r="F49" s="138"/>
      <c r="G49" s="2938"/>
      <c r="H49" s="3362">
        <f t="shared" si="3"/>
        <v>0</v>
      </c>
      <c r="I49" s="3444">
        <f t="shared" si="2"/>
        <v>47815.76</v>
      </c>
      <c r="J49" s="3445"/>
      <c r="K49" s="161"/>
      <c r="N49" s="136"/>
      <c r="O49" s="147"/>
    </row>
    <row r="50" spans="1:15" s="120" customFormat="1" x14ac:dyDescent="0.25">
      <c r="A50" s="133" t="s">
        <v>93</v>
      </c>
      <c r="B50" s="134"/>
      <c r="C50" s="135"/>
      <c r="D50" s="135"/>
      <c r="E50" s="135"/>
      <c r="F50" s="138"/>
      <c r="G50" s="2938"/>
      <c r="H50" s="3362">
        <f t="shared" si="3"/>
        <v>0</v>
      </c>
      <c r="I50" s="3444">
        <f t="shared" si="2"/>
        <v>189405.25</v>
      </c>
      <c r="J50" s="3445"/>
      <c r="K50" s="161"/>
      <c r="N50" s="136"/>
      <c r="O50" s="147"/>
    </row>
    <row r="51" spans="1:15" s="120" customFormat="1" x14ac:dyDescent="0.25">
      <c r="A51" s="137" t="s">
        <v>94</v>
      </c>
      <c r="B51" s="134">
        <f>Ředitel!E14</f>
        <v>9428</v>
      </c>
      <c r="C51" s="135"/>
      <c r="D51" s="135"/>
      <c r="E51" s="135"/>
      <c r="F51" s="138"/>
      <c r="G51" s="2939"/>
      <c r="H51" s="3363">
        <f t="shared" si="3"/>
        <v>9428</v>
      </c>
      <c r="I51" s="3444">
        <f t="shared" si="2"/>
        <v>413049.65</v>
      </c>
      <c r="J51" s="3445"/>
      <c r="K51" s="161"/>
      <c r="N51" s="136"/>
      <c r="O51" s="147"/>
    </row>
    <row r="52" spans="1:15" s="120" customFormat="1" x14ac:dyDescent="0.25">
      <c r="A52" s="133" t="s">
        <v>95</v>
      </c>
      <c r="B52" s="141"/>
      <c r="C52" s="142"/>
      <c r="D52" s="142"/>
      <c r="E52" s="142"/>
      <c r="F52" s="2932"/>
      <c r="G52" s="2928"/>
      <c r="H52" s="3363">
        <f t="shared" si="3"/>
        <v>0</v>
      </c>
      <c r="I52" s="3444">
        <f t="shared" si="2"/>
        <v>12500</v>
      </c>
      <c r="J52" s="3445"/>
      <c r="K52" s="161"/>
      <c r="N52" s="136"/>
      <c r="O52" s="147"/>
    </row>
    <row r="53" spans="1:15" s="120" customFormat="1" x14ac:dyDescent="0.25">
      <c r="A53" s="172" t="s">
        <v>45</v>
      </c>
      <c r="B53" s="141"/>
      <c r="C53" s="142"/>
      <c r="D53" s="142"/>
      <c r="E53" s="142"/>
      <c r="F53" s="2932"/>
      <c r="G53" s="2928"/>
      <c r="H53" s="3363">
        <f t="shared" si="3"/>
        <v>0</v>
      </c>
      <c r="I53" s="3444">
        <f t="shared" si="2"/>
        <v>3000</v>
      </c>
      <c r="J53" s="3445"/>
      <c r="K53" s="161"/>
      <c r="N53" s="136"/>
      <c r="O53" s="147"/>
    </row>
    <row r="54" spans="1:15" s="120" customFormat="1" ht="13.5" thickBot="1" x14ac:dyDescent="0.3">
      <c r="A54" s="2927" t="s">
        <v>2255</v>
      </c>
      <c r="B54" s="2929"/>
      <c r="C54" s="169"/>
      <c r="D54" s="169"/>
      <c r="E54" s="169"/>
      <c r="F54" s="2933"/>
      <c r="G54" s="2940"/>
      <c r="H54" s="3364">
        <f t="shared" si="3"/>
        <v>0</v>
      </c>
      <c r="I54" s="3444">
        <f t="shared" si="2"/>
        <v>850500.87</v>
      </c>
      <c r="J54" s="3445"/>
      <c r="K54" s="170"/>
      <c r="N54" s="136"/>
      <c r="O54" s="147"/>
    </row>
    <row r="55" spans="1:15" s="120" customFormat="1" ht="18.75" customHeight="1" thickBot="1" x14ac:dyDescent="0.3">
      <c r="A55" s="143" t="s">
        <v>96</v>
      </c>
      <c r="B55" s="144">
        <f>SUM(B38:B54)</f>
        <v>9428</v>
      </c>
      <c r="C55" s="164">
        <f t="shared" ref="C55:F55" si="4">SUM(C38:C54)</f>
        <v>110820</v>
      </c>
      <c r="D55" s="164">
        <f t="shared" si="4"/>
        <v>10000</v>
      </c>
      <c r="E55" s="164">
        <f t="shared" si="4"/>
        <v>28820</v>
      </c>
      <c r="F55" s="2934">
        <f t="shared" si="4"/>
        <v>2000</v>
      </c>
      <c r="G55" s="2941"/>
      <c r="H55" s="3365">
        <f>SUM(B55:F55)</f>
        <v>161068</v>
      </c>
      <c r="I55" s="3446">
        <f t="shared" si="2"/>
        <v>3886424.1169999996</v>
      </c>
      <c r="J55" s="3447"/>
      <c r="K55" s="165">
        <f>SUM(K38:K53)</f>
        <v>46875</v>
      </c>
      <c r="N55" s="136"/>
      <c r="O55" s="147"/>
    </row>
    <row r="56" spans="1:15" x14ac:dyDescent="0.2">
      <c r="A56" s="166"/>
    </row>
    <row r="57" spans="1:15" x14ac:dyDescent="0.2">
      <c r="A57" s="167"/>
      <c r="B57" s="167"/>
      <c r="C57" s="167"/>
      <c r="D57" s="167"/>
      <c r="E57" s="167"/>
      <c r="F57" s="167"/>
      <c r="G57" s="167"/>
      <c r="H57" s="167"/>
      <c r="I57" s="167"/>
      <c r="J57" s="167"/>
    </row>
    <row r="58" spans="1:15" s="108" customFormat="1" ht="11.25" x14ac:dyDescent="0.2">
      <c r="A58" s="166"/>
      <c r="B58" s="148"/>
      <c r="C58" s="148"/>
      <c r="D58" s="148"/>
      <c r="E58" s="148"/>
      <c r="F58" s="148"/>
      <c r="G58" s="148"/>
      <c r="I58" s="148"/>
      <c r="K58" s="148"/>
      <c r="N58" s="148"/>
    </row>
    <row r="59" spans="1:15" s="108" customFormat="1" ht="11.25" x14ac:dyDescent="0.2">
      <c r="A59" s="166"/>
      <c r="B59" s="148"/>
      <c r="C59" s="148"/>
      <c r="D59" s="148"/>
      <c r="E59" s="148"/>
      <c r="F59" s="148"/>
      <c r="G59" s="148"/>
      <c r="I59" s="148"/>
      <c r="K59" s="148"/>
      <c r="N59" s="148"/>
    </row>
  </sheetData>
  <mergeCells count="27">
    <mergeCell ref="A4:M4"/>
    <mergeCell ref="I41:J41"/>
    <mergeCell ref="I42:J42"/>
    <mergeCell ref="I43:J43"/>
    <mergeCell ref="I44:J44"/>
    <mergeCell ref="A33:J33"/>
    <mergeCell ref="A5:L5"/>
    <mergeCell ref="A7:L7"/>
    <mergeCell ref="A9:L9"/>
    <mergeCell ref="A12:A13"/>
    <mergeCell ref="I40:J40"/>
    <mergeCell ref="A36:A37"/>
    <mergeCell ref="I36:J36"/>
    <mergeCell ref="I37:J37"/>
    <mergeCell ref="I38:J38"/>
    <mergeCell ref="I39:J39"/>
    <mergeCell ref="I45:J45"/>
    <mergeCell ref="I51:J51"/>
    <mergeCell ref="I52:J52"/>
    <mergeCell ref="I53:J53"/>
    <mergeCell ref="I55:J55"/>
    <mergeCell ref="I46:J46"/>
    <mergeCell ref="I47:J47"/>
    <mergeCell ref="I48:J48"/>
    <mergeCell ref="I49:J49"/>
    <mergeCell ref="I50:J50"/>
    <mergeCell ref="I54:J54"/>
  </mergeCells>
  <printOptions horizontalCentered="1"/>
  <pageMargins left="0.31496062992125984" right="0.31496062992125984" top="0.39370078740157483" bottom="0.19685039370078741" header="0.11811023622047245" footer="0.11811023622047245"/>
  <pageSetup paperSize="9" scale="90" orientation="landscape" r:id="rId1"/>
  <rowBreaks count="1" manualBreakCount="1">
    <brk id="3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</sheetPr>
  <dimension ref="A1:V172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8.7109375" style="202" customWidth="1"/>
    <col min="2" max="2" width="3.5703125" style="205" customWidth="1"/>
    <col min="3" max="3" width="10" style="202" customWidth="1"/>
    <col min="4" max="4" width="49.42578125" style="202" customWidth="1"/>
    <col min="5" max="5" width="11" style="202" customWidth="1"/>
    <col min="6" max="6" width="12.140625" style="202" customWidth="1"/>
    <col min="7" max="7" width="11.5703125" style="202" customWidth="1"/>
    <col min="8" max="8" width="17.5703125" style="205" customWidth="1"/>
    <col min="9" max="9" width="9.140625" style="202"/>
    <col min="10" max="10" width="9.140625" style="203"/>
    <col min="11" max="11" width="9.42578125" style="203" bestFit="1" customWidth="1"/>
    <col min="12" max="12" width="26.140625" style="202" customWidth="1"/>
    <col min="13" max="13" width="36.5703125" style="204" customWidth="1"/>
    <col min="14" max="18" width="9.140625" style="204"/>
    <col min="19" max="16384" width="9.140625" style="202"/>
  </cols>
  <sheetData>
    <row r="1" spans="1:22" ht="18" customHeight="1" x14ac:dyDescent="0.25">
      <c r="A1" s="3388" t="s">
        <v>1797</v>
      </c>
      <c r="B1" s="3388"/>
      <c r="C1" s="3388"/>
      <c r="D1" s="3388"/>
      <c r="E1" s="3388"/>
      <c r="F1" s="3388"/>
      <c r="G1" s="3388"/>
      <c r="H1" s="95"/>
    </row>
    <row r="2" spans="1:22" ht="12.75" customHeight="1" x14ac:dyDescent="0.2">
      <c r="H2" s="206"/>
    </row>
    <row r="3" spans="1:22" s="4" customFormat="1" ht="15.75" x14ac:dyDescent="0.25">
      <c r="A3" s="3437" t="s">
        <v>109</v>
      </c>
      <c r="B3" s="3437"/>
      <c r="C3" s="3437"/>
      <c r="D3" s="3437"/>
      <c r="E3" s="3437"/>
      <c r="F3" s="3437"/>
      <c r="G3" s="3437"/>
      <c r="H3" s="96"/>
      <c r="I3" s="207"/>
      <c r="J3" s="208"/>
      <c r="K3" s="208"/>
      <c r="L3" s="207"/>
      <c r="M3" s="209"/>
      <c r="N3" s="209"/>
      <c r="O3" s="209"/>
      <c r="P3" s="209"/>
      <c r="Q3" s="209"/>
      <c r="R3" s="209"/>
      <c r="S3" s="207"/>
      <c r="T3" s="207"/>
      <c r="U3" s="207"/>
      <c r="V3" s="207"/>
    </row>
    <row r="4" spans="1:22" s="4" customFormat="1" ht="15.75" x14ac:dyDescent="0.25">
      <c r="B4" s="177"/>
      <c r="C4" s="177"/>
      <c r="D4" s="177"/>
      <c r="E4" s="177"/>
      <c r="F4" s="177"/>
      <c r="G4" s="177"/>
      <c r="H4" s="177"/>
      <c r="I4" s="207"/>
      <c r="J4" s="208"/>
      <c r="K4" s="208"/>
      <c r="L4" s="207"/>
      <c r="M4" s="209"/>
      <c r="N4" s="209"/>
      <c r="O4" s="209"/>
      <c r="P4" s="209"/>
      <c r="Q4" s="209"/>
      <c r="R4" s="209"/>
      <c r="S4" s="207"/>
      <c r="T4" s="207"/>
      <c r="U4" s="207"/>
      <c r="V4" s="207"/>
    </row>
    <row r="5" spans="1:22" s="178" customFormat="1" ht="15.75" customHeight="1" x14ac:dyDescent="0.25">
      <c r="B5" s="179"/>
      <c r="C5" s="3463" t="s">
        <v>2481</v>
      </c>
      <c r="D5" s="3463"/>
      <c r="E5" s="3463"/>
      <c r="F5" s="180"/>
      <c r="G5" s="180"/>
      <c r="H5" s="180"/>
      <c r="I5" s="210"/>
      <c r="J5" s="211"/>
      <c r="K5" s="211"/>
      <c r="L5" s="210"/>
      <c r="M5" s="212"/>
      <c r="N5" s="212"/>
      <c r="O5" s="212"/>
      <c r="P5" s="212"/>
      <c r="Q5" s="212"/>
      <c r="R5" s="212"/>
      <c r="S5" s="210"/>
      <c r="T5" s="210"/>
      <c r="U5" s="210"/>
      <c r="V5" s="210"/>
    </row>
    <row r="6" spans="1:22" s="213" customFormat="1" ht="12" thickBot="1" x14ac:dyDescent="0.3">
      <c r="B6" s="214"/>
      <c r="C6" s="214"/>
      <c r="D6" s="214"/>
      <c r="E6" s="181" t="s">
        <v>110</v>
      </c>
      <c r="F6" s="182"/>
      <c r="G6" s="215"/>
      <c r="J6" s="216"/>
      <c r="K6" s="216"/>
      <c r="M6" s="217"/>
      <c r="N6" s="217"/>
      <c r="O6" s="217"/>
      <c r="P6" s="217"/>
      <c r="Q6" s="217"/>
      <c r="R6" s="217"/>
    </row>
    <row r="7" spans="1:22" s="218" customFormat="1" ht="12.75" customHeight="1" x14ac:dyDescent="0.25">
      <c r="B7" s="2601"/>
      <c r="C7" s="3464" t="s">
        <v>151</v>
      </c>
      <c r="D7" s="3466" t="s">
        <v>152</v>
      </c>
      <c r="E7" s="3468" t="s">
        <v>1803</v>
      </c>
      <c r="F7" s="91"/>
      <c r="G7" s="219"/>
      <c r="H7" s="217"/>
      <c r="I7" s="220"/>
      <c r="J7" s="216"/>
      <c r="K7" s="216"/>
      <c r="L7" s="213"/>
      <c r="M7" s="217"/>
      <c r="N7" s="217"/>
      <c r="O7" s="217"/>
      <c r="P7" s="217"/>
      <c r="Q7" s="217"/>
      <c r="R7" s="217"/>
      <c r="S7" s="213"/>
      <c r="T7" s="213"/>
      <c r="U7" s="213"/>
      <c r="V7" s="213"/>
    </row>
    <row r="8" spans="1:22" s="213" customFormat="1" ht="12.75" customHeight="1" thickBot="1" x14ac:dyDescent="0.3">
      <c r="B8" s="2601"/>
      <c r="C8" s="3465"/>
      <c r="D8" s="3467"/>
      <c r="E8" s="3469"/>
      <c r="F8" s="91"/>
      <c r="G8" s="217"/>
      <c r="H8" s="217"/>
      <c r="J8" s="216"/>
      <c r="K8" s="216"/>
      <c r="M8" s="217"/>
      <c r="N8" s="217"/>
      <c r="O8" s="217"/>
      <c r="P8" s="217"/>
      <c r="Q8" s="217"/>
      <c r="R8" s="217"/>
    </row>
    <row r="9" spans="1:22" s="213" customFormat="1" ht="12.75" customHeight="1" thickBot="1" x14ac:dyDescent="0.3">
      <c r="B9" s="183"/>
      <c r="C9" s="184" t="s">
        <v>105</v>
      </c>
      <c r="D9" s="185" t="s">
        <v>153</v>
      </c>
      <c r="E9" s="186">
        <f>SUM(E10:E16)</f>
        <v>64608.800000000003</v>
      </c>
      <c r="F9" s="187"/>
      <c r="G9" s="217"/>
      <c r="H9" s="221"/>
      <c r="J9" s="216"/>
      <c r="K9" s="216"/>
      <c r="M9" s="217"/>
      <c r="N9" s="217"/>
      <c r="O9" s="217"/>
      <c r="P9" s="217"/>
      <c r="Q9" s="217"/>
      <c r="R9" s="217"/>
    </row>
    <row r="10" spans="1:22" s="222" customFormat="1" ht="12.75" customHeight="1" x14ac:dyDescent="0.2">
      <c r="B10" s="188"/>
      <c r="C10" s="189" t="s">
        <v>154</v>
      </c>
      <c r="D10" s="190" t="s">
        <v>155</v>
      </c>
      <c r="E10" s="191">
        <f>F23</f>
        <v>4894.8</v>
      </c>
      <c r="F10" s="192"/>
      <c r="H10" s="221"/>
      <c r="J10" s="223"/>
      <c r="K10" s="224"/>
      <c r="L10" s="220"/>
      <c r="M10" s="217"/>
      <c r="N10" s="217"/>
      <c r="O10" s="217"/>
      <c r="P10" s="217"/>
      <c r="Q10" s="217"/>
      <c r="R10" s="217"/>
      <c r="S10" s="220"/>
      <c r="T10" s="220"/>
      <c r="U10" s="220"/>
      <c r="V10" s="220"/>
    </row>
    <row r="11" spans="1:22" s="222" customFormat="1" ht="12.75" customHeight="1" x14ac:dyDescent="0.2">
      <c r="B11" s="188"/>
      <c r="C11" s="193" t="s">
        <v>156</v>
      </c>
      <c r="D11" s="194" t="s">
        <v>157</v>
      </c>
      <c r="E11" s="195">
        <f>F47</f>
        <v>17144</v>
      </c>
      <c r="F11" s="192"/>
      <c r="H11" s="221"/>
      <c r="J11" s="223"/>
      <c r="K11" s="224"/>
      <c r="L11" s="220"/>
      <c r="M11" s="217"/>
      <c r="N11" s="217"/>
      <c r="O11" s="217"/>
      <c r="P11" s="217"/>
      <c r="Q11" s="217"/>
      <c r="R11" s="217"/>
      <c r="S11" s="220"/>
      <c r="T11" s="220"/>
      <c r="U11" s="220"/>
      <c r="V11" s="220"/>
    </row>
    <row r="12" spans="1:22" s="222" customFormat="1" ht="12.75" customHeight="1" x14ac:dyDescent="0.2">
      <c r="B12" s="188"/>
      <c r="C12" s="193" t="s">
        <v>1812</v>
      </c>
      <c r="D12" s="194" t="s">
        <v>1813</v>
      </c>
      <c r="E12" s="195">
        <f>F112</f>
        <v>50</v>
      </c>
      <c r="F12" s="192"/>
      <c r="H12" s="221"/>
      <c r="J12" s="223"/>
      <c r="K12" s="224"/>
      <c r="L12" s="220"/>
      <c r="M12" s="217"/>
      <c r="N12" s="217"/>
      <c r="O12" s="217"/>
      <c r="P12" s="217"/>
      <c r="Q12" s="217"/>
      <c r="R12" s="217"/>
      <c r="S12" s="220"/>
      <c r="T12" s="220"/>
      <c r="U12" s="220"/>
      <c r="V12" s="220"/>
    </row>
    <row r="13" spans="1:22" s="222" customFormat="1" ht="12.75" customHeight="1" x14ac:dyDescent="0.2">
      <c r="B13" s="188"/>
      <c r="C13" s="193" t="s">
        <v>158</v>
      </c>
      <c r="D13" s="194" t="s">
        <v>159</v>
      </c>
      <c r="E13" s="196">
        <f>F122</f>
        <v>17720</v>
      </c>
      <c r="F13" s="192"/>
      <c r="H13" s="221"/>
      <c r="J13" s="223"/>
      <c r="K13" s="224"/>
      <c r="L13" s="220"/>
      <c r="M13" s="217"/>
      <c r="N13" s="217"/>
      <c r="O13" s="217"/>
      <c r="P13" s="217"/>
      <c r="Q13" s="217"/>
      <c r="R13" s="217"/>
      <c r="S13" s="220"/>
      <c r="T13" s="220"/>
      <c r="U13" s="220"/>
      <c r="V13" s="220"/>
    </row>
    <row r="14" spans="1:22" s="222" customFormat="1" ht="12.75" customHeight="1" x14ac:dyDescent="0.2">
      <c r="B14" s="188"/>
      <c r="C14" s="193" t="s">
        <v>160</v>
      </c>
      <c r="D14" s="194" t="s">
        <v>1919</v>
      </c>
      <c r="E14" s="196">
        <v>0</v>
      </c>
      <c r="F14" s="198"/>
      <c r="H14" s="221"/>
      <c r="J14" s="223"/>
      <c r="K14" s="224"/>
      <c r="L14" s="220"/>
      <c r="M14" s="217"/>
      <c r="N14" s="217"/>
      <c r="O14" s="217"/>
      <c r="P14" s="217"/>
      <c r="Q14" s="217"/>
      <c r="R14" s="217"/>
      <c r="S14" s="220"/>
      <c r="T14" s="220"/>
      <c r="U14" s="220"/>
      <c r="V14" s="220"/>
    </row>
    <row r="15" spans="1:22" s="222" customFormat="1" ht="12.75" customHeight="1" x14ac:dyDescent="0.2">
      <c r="B15" s="188"/>
      <c r="C15" s="193" t="s">
        <v>161</v>
      </c>
      <c r="D15" s="194" t="s">
        <v>1920</v>
      </c>
      <c r="E15" s="196">
        <v>10000</v>
      </c>
      <c r="F15" s="198"/>
      <c r="H15" s="221"/>
      <c r="J15" s="223"/>
      <c r="K15" s="224"/>
      <c r="L15" s="220"/>
      <c r="M15" s="217"/>
      <c r="N15" s="217"/>
      <c r="O15" s="217"/>
      <c r="P15" s="217"/>
      <c r="Q15" s="217"/>
      <c r="R15" s="217"/>
      <c r="S15" s="220"/>
      <c r="T15" s="220"/>
      <c r="U15" s="220"/>
      <c r="V15" s="220"/>
    </row>
    <row r="16" spans="1:22" s="222" customFormat="1" ht="12.75" customHeight="1" thickBot="1" x14ac:dyDescent="0.25">
      <c r="B16" s="188"/>
      <c r="C16" s="2224" t="s">
        <v>162</v>
      </c>
      <c r="D16" s="2225" t="s">
        <v>1921</v>
      </c>
      <c r="E16" s="1904">
        <v>14800</v>
      </c>
      <c r="F16" s="198"/>
      <c r="H16" s="225"/>
      <c r="J16" s="223"/>
      <c r="K16" s="224"/>
      <c r="L16" s="220"/>
      <c r="M16" s="217"/>
      <c r="N16" s="217"/>
      <c r="O16" s="217"/>
      <c r="P16" s="217"/>
      <c r="Q16" s="217"/>
      <c r="R16" s="217"/>
      <c r="S16" s="220"/>
      <c r="T16" s="220"/>
      <c r="U16" s="220"/>
      <c r="V16" s="220"/>
    </row>
    <row r="17" spans="1:22" s="4" customFormat="1" ht="12" customHeight="1" x14ac:dyDescent="0.25">
      <c r="B17" s="199"/>
      <c r="C17" s="3"/>
      <c r="D17" s="3"/>
      <c r="E17" s="3"/>
      <c r="F17" s="87"/>
      <c r="H17" s="226"/>
      <c r="I17" s="207"/>
      <c r="J17" s="208"/>
      <c r="K17" s="208"/>
      <c r="L17" s="207"/>
      <c r="M17" s="209"/>
      <c r="N17" s="209"/>
      <c r="O17" s="209"/>
      <c r="P17" s="209"/>
      <c r="Q17" s="209"/>
      <c r="R17" s="209"/>
      <c r="S17" s="207"/>
      <c r="T17" s="207"/>
      <c r="U17" s="207"/>
      <c r="V17" s="207"/>
    </row>
    <row r="18" spans="1:22" s="4" customFormat="1" ht="12" customHeight="1" x14ac:dyDescent="0.25">
      <c r="B18" s="199"/>
      <c r="C18" s="3"/>
      <c r="D18" s="3"/>
      <c r="E18" s="3"/>
      <c r="F18" s="87"/>
      <c r="G18" s="200"/>
      <c r="H18" s="227"/>
      <c r="I18" s="207"/>
      <c r="J18" s="208"/>
      <c r="K18" s="208"/>
      <c r="L18" s="207"/>
      <c r="M18" s="209"/>
      <c r="N18" s="209"/>
      <c r="O18" s="209"/>
      <c r="P18" s="209"/>
      <c r="Q18" s="209"/>
      <c r="R18" s="209"/>
      <c r="S18" s="207"/>
      <c r="T18" s="207"/>
      <c r="U18" s="207"/>
      <c r="V18" s="207"/>
    </row>
    <row r="19" spans="1:22" s="178" customFormat="1" ht="18.75" customHeight="1" x14ac:dyDescent="0.25">
      <c r="B19" s="201" t="s">
        <v>163</v>
      </c>
      <c r="C19" s="201"/>
      <c r="D19" s="201"/>
      <c r="E19" s="201"/>
      <c r="F19" s="201"/>
      <c r="G19" s="201"/>
      <c r="H19" s="180"/>
      <c r="I19" s="210"/>
      <c r="J19" s="211"/>
      <c r="K19" s="211"/>
      <c r="L19" s="210"/>
      <c r="M19" s="212"/>
      <c r="N19" s="212"/>
      <c r="O19" s="212"/>
      <c r="P19" s="212"/>
      <c r="Q19" s="212"/>
      <c r="R19" s="212"/>
      <c r="S19" s="210"/>
      <c r="T19" s="210"/>
      <c r="U19" s="210"/>
      <c r="V19" s="210"/>
    </row>
    <row r="20" spans="1:22" s="213" customFormat="1" ht="12" thickBot="1" x14ac:dyDescent="0.3">
      <c r="B20" s="214"/>
      <c r="C20" s="214"/>
      <c r="D20" s="214"/>
      <c r="E20" s="181"/>
      <c r="F20" s="181"/>
      <c r="G20" s="181" t="s">
        <v>110</v>
      </c>
      <c r="H20" s="228"/>
      <c r="J20" s="216"/>
      <c r="K20" s="216"/>
      <c r="M20" s="217"/>
      <c r="N20" s="217"/>
      <c r="O20" s="217"/>
      <c r="P20" s="217"/>
      <c r="Q20" s="217"/>
      <c r="R20" s="217"/>
    </row>
    <row r="21" spans="1:22" s="218" customFormat="1" ht="16.5" customHeight="1" x14ac:dyDescent="0.25">
      <c r="A21" s="3472" t="s">
        <v>1801</v>
      </c>
      <c r="B21" s="3464" t="s">
        <v>164</v>
      </c>
      <c r="C21" s="3474" t="s">
        <v>165</v>
      </c>
      <c r="D21" s="3466" t="s">
        <v>166</v>
      </c>
      <c r="E21" s="3478" t="s">
        <v>1804</v>
      </c>
      <c r="F21" s="3468" t="s">
        <v>1800</v>
      </c>
      <c r="G21" s="3470" t="s">
        <v>167</v>
      </c>
      <c r="H21" s="220"/>
      <c r="I21" s="216"/>
      <c r="J21" s="216"/>
      <c r="K21" s="213"/>
      <c r="L21" s="217"/>
      <c r="M21" s="217"/>
      <c r="N21" s="217"/>
      <c r="O21" s="217"/>
      <c r="P21" s="217"/>
      <c r="Q21" s="217"/>
      <c r="R21" s="213"/>
      <c r="S21" s="213"/>
      <c r="T21" s="213"/>
      <c r="U21" s="213"/>
    </row>
    <row r="22" spans="1:22" s="213" customFormat="1" ht="18" customHeight="1" thickBot="1" x14ac:dyDescent="0.3">
      <c r="A22" s="3473"/>
      <c r="B22" s="3465"/>
      <c r="C22" s="3475"/>
      <c r="D22" s="3467"/>
      <c r="E22" s="3479"/>
      <c r="F22" s="3469"/>
      <c r="G22" s="3471"/>
      <c r="I22" s="216"/>
      <c r="J22" s="216"/>
      <c r="L22" s="217"/>
      <c r="M22" s="217"/>
      <c r="N22" s="217"/>
      <c r="O22" s="217"/>
      <c r="P22" s="217"/>
      <c r="Q22" s="217"/>
    </row>
    <row r="23" spans="1:22" s="213" customFormat="1" ht="12.75" customHeight="1" thickBot="1" x14ac:dyDescent="0.3">
      <c r="A23" s="231">
        <f>A24+A29</f>
        <v>4924.8</v>
      </c>
      <c r="B23" s="229" t="s">
        <v>2</v>
      </c>
      <c r="C23" s="230" t="s">
        <v>168</v>
      </c>
      <c r="D23" s="185" t="s">
        <v>169</v>
      </c>
      <c r="E23" s="231">
        <f>E24+E29</f>
        <v>4894.8</v>
      </c>
      <c r="F23" s="186">
        <f>F24+F29</f>
        <v>4894.8</v>
      </c>
      <c r="G23" s="232" t="s">
        <v>6</v>
      </c>
      <c r="H23" s="216"/>
      <c r="I23" s="216"/>
      <c r="J23" s="216"/>
      <c r="L23" s="217"/>
      <c r="M23" s="217"/>
      <c r="N23" s="217"/>
      <c r="O23" s="217"/>
      <c r="P23" s="217"/>
      <c r="Q23" s="217"/>
    </row>
    <row r="24" spans="1:22" s="213" customFormat="1" ht="12.75" customHeight="1" x14ac:dyDescent="0.25">
      <c r="A24" s="233">
        <f>SUM(A25:A28)</f>
        <v>3142.8</v>
      </c>
      <c r="B24" s="234" t="s">
        <v>170</v>
      </c>
      <c r="C24" s="235" t="s">
        <v>6</v>
      </c>
      <c r="D24" s="236" t="s">
        <v>171</v>
      </c>
      <c r="E24" s="237">
        <f>SUM(E25:E28)</f>
        <v>3142.8</v>
      </c>
      <c r="F24" s="238">
        <f>SUM(F25:F28)</f>
        <v>3142.8</v>
      </c>
      <c r="G24" s="239"/>
      <c r="H24" s="216"/>
      <c r="I24" s="216"/>
      <c r="J24" s="216"/>
      <c r="L24" s="217"/>
      <c r="M24" s="217"/>
      <c r="N24" s="217"/>
      <c r="O24" s="217"/>
      <c r="P24" s="217"/>
      <c r="Q24" s="217"/>
    </row>
    <row r="25" spans="1:22" s="222" customFormat="1" ht="12.75" customHeight="1" x14ac:dyDescent="0.2">
      <c r="A25" s="240">
        <v>300</v>
      </c>
      <c r="B25" s="241" t="s">
        <v>170</v>
      </c>
      <c r="C25" s="242" t="s">
        <v>172</v>
      </c>
      <c r="D25" s="243" t="s">
        <v>173</v>
      </c>
      <c r="E25" s="244">
        <v>300</v>
      </c>
      <c r="F25" s="245">
        <v>300</v>
      </c>
      <c r="G25" s="246"/>
      <c r="H25" s="220"/>
      <c r="I25" s="247"/>
      <c r="J25" s="247"/>
      <c r="K25" s="220"/>
      <c r="L25" s="217"/>
      <c r="M25" s="217"/>
      <c r="N25" s="217"/>
      <c r="O25" s="217"/>
      <c r="P25" s="217"/>
      <c r="Q25" s="217"/>
      <c r="R25" s="220"/>
      <c r="S25" s="220"/>
      <c r="T25" s="220"/>
      <c r="U25" s="220"/>
    </row>
    <row r="26" spans="1:22" s="222" customFormat="1" ht="12.75" customHeight="1" x14ac:dyDescent="0.2">
      <c r="A26" s="248">
        <v>1532.8</v>
      </c>
      <c r="B26" s="249" t="s">
        <v>170</v>
      </c>
      <c r="C26" s="250" t="s">
        <v>172</v>
      </c>
      <c r="D26" s="251" t="s">
        <v>174</v>
      </c>
      <c r="E26" s="252">
        <v>1532.8</v>
      </c>
      <c r="F26" s="196">
        <v>1532.8</v>
      </c>
      <c r="G26" s="253"/>
      <c r="H26" s="220"/>
      <c r="I26" s="247"/>
      <c r="J26" s="247"/>
      <c r="K26" s="220"/>
      <c r="L26" s="217"/>
      <c r="M26" s="217"/>
      <c r="N26" s="217"/>
      <c r="O26" s="217"/>
      <c r="P26" s="217"/>
      <c r="Q26" s="217"/>
      <c r="R26" s="220"/>
      <c r="S26" s="220"/>
      <c r="T26" s="220"/>
      <c r="U26" s="220"/>
    </row>
    <row r="27" spans="1:22" s="222" customFormat="1" ht="12.75" customHeight="1" x14ac:dyDescent="0.2">
      <c r="A27" s="248">
        <v>810</v>
      </c>
      <c r="B27" s="241" t="s">
        <v>170</v>
      </c>
      <c r="C27" s="242" t="s">
        <v>172</v>
      </c>
      <c r="D27" s="243" t="s">
        <v>175</v>
      </c>
      <c r="E27" s="252">
        <v>810</v>
      </c>
      <c r="F27" s="196">
        <v>810</v>
      </c>
      <c r="G27" s="246"/>
      <c r="H27" s="220"/>
      <c r="I27" s="247"/>
      <c r="J27" s="247"/>
      <c r="K27" s="220"/>
      <c r="L27" s="217"/>
      <c r="M27" s="217"/>
      <c r="N27" s="217"/>
      <c r="O27" s="217"/>
      <c r="P27" s="217"/>
      <c r="Q27" s="217"/>
      <c r="R27" s="220"/>
      <c r="S27" s="220"/>
      <c r="T27" s="220"/>
      <c r="U27" s="220"/>
    </row>
    <row r="28" spans="1:22" s="222" customFormat="1" ht="12.75" customHeight="1" x14ac:dyDescent="0.2">
      <c r="A28" s="254">
        <f>250+250</f>
        <v>500</v>
      </c>
      <c r="B28" s="249" t="s">
        <v>170</v>
      </c>
      <c r="C28" s="250" t="s">
        <v>172</v>
      </c>
      <c r="D28" s="251" t="s">
        <v>176</v>
      </c>
      <c r="E28" s="255">
        <v>500</v>
      </c>
      <c r="F28" s="195">
        <v>500</v>
      </c>
      <c r="G28" s="253"/>
      <c r="H28" s="220"/>
      <c r="I28" s="247"/>
      <c r="J28" s="247"/>
      <c r="K28" s="220"/>
      <c r="L28" s="217"/>
      <c r="M28" s="217"/>
      <c r="N28" s="217"/>
      <c r="O28" s="217"/>
      <c r="P28" s="217"/>
      <c r="Q28" s="217"/>
      <c r="R28" s="220"/>
      <c r="S28" s="220"/>
      <c r="T28" s="220"/>
      <c r="U28" s="220"/>
    </row>
    <row r="29" spans="1:22" s="222" customFormat="1" ht="12.75" customHeight="1" x14ac:dyDescent="0.2">
      <c r="A29" s="256">
        <f>SUM(A30:A40)</f>
        <v>1782</v>
      </c>
      <c r="B29" s="257" t="s">
        <v>170</v>
      </c>
      <c r="C29" s="250" t="s">
        <v>6</v>
      </c>
      <c r="D29" s="258" t="s">
        <v>177</v>
      </c>
      <c r="E29" s="259">
        <f>SUM(E30:E40)</f>
        <v>1752</v>
      </c>
      <c r="F29" s="197">
        <f>SUM(F30:F40)</f>
        <v>1752</v>
      </c>
      <c r="G29" s="260"/>
      <c r="H29" s="261"/>
      <c r="I29" s="247"/>
      <c r="J29" s="262"/>
      <c r="K29" s="217"/>
      <c r="L29" s="217"/>
      <c r="M29" s="217"/>
      <c r="N29" s="217"/>
      <c r="O29" s="217"/>
      <c r="P29" s="217"/>
      <c r="Q29" s="217"/>
      <c r="R29" s="220"/>
      <c r="S29" s="220"/>
      <c r="T29" s="220"/>
      <c r="U29" s="220"/>
    </row>
    <row r="30" spans="1:22" s="222" customFormat="1" ht="12.75" customHeight="1" x14ac:dyDescent="0.2">
      <c r="A30" s="248">
        <v>250</v>
      </c>
      <c r="B30" s="249" t="s">
        <v>170</v>
      </c>
      <c r="C30" s="250" t="s">
        <v>172</v>
      </c>
      <c r="D30" s="251" t="s">
        <v>178</v>
      </c>
      <c r="E30" s="252">
        <v>270</v>
      </c>
      <c r="F30" s="196">
        <v>270</v>
      </c>
      <c r="G30" s="253"/>
      <c r="H30" s="261"/>
      <c r="I30" s="247"/>
      <c r="J30" s="262"/>
      <c r="K30" s="217"/>
      <c r="L30" s="217"/>
      <c r="M30" s="217"/>
      <c r="N30" s="217"/>
      <c r="O30" s="217"/>
      <c r="P30" s="217"/>
      <c r="Q30" s="217"/>
      <c r="R30" s="220"/>
      <c r="S30" s="220"/>
      <c r="T30" s="220"/>
      <c r="U30" s="220"/>
    </row>
    <row r="31" spans="1:22" s="266" customFormat="1" ht="12.75" customHeight="1" x14ac:dyDescent="0.2">
      <c r="A31" s="457">
        <v>250</v>
      </c>
      <c r="B31" s="241" t="s">
        <v>179</v>
      </c>
      <c r="C31" s="242" t="s">
        <v>172</v>
      </c>
      <c r="D31" s="243" t="s">
        <v>180</v>
      </c>
      <c r="E31" s="263">
        <v>250</v>
      </c>
      <c r="F31" s="264">
        <v>250</v>
      </c>
      <c r="G31" s="246"/>
      <c r="H31" s="220"/>
      <c r="I31" s="247"/>
      <c r="J31" s="265"/>
      <c r="K31" s="217"/>
      <c r="L31" s="217"/>
      <c r="M31" s="217"/>
      <c r="N31" s="217"/>
      <c r="O31" s="217"/>
      <c r="P31" s="217"/>
      <c r="Q31" s="217"/>
      <c r="R31" s="220"/>
      <c r="S31" s="220"/>
      <c r="T31" s="220"/>
      <c r="U31" s="220"/>
    </row>
    <row r="32" spans="1:22" s="266" customFormat="1" ht="12.75" customHeight="1" x14ac:dyDescent="0.2">
      <c r="A32" s="457">
        <v>100</v>
      </c>
      <c r="B32" s="249" t="s">
        <v>179</v>
      </c>
      <c r="C32" s="250" t="s">
        <v>181</v>
      </c>
      <c r="D32" s="251" t="s">
        <v>182</v>
      </c>
      <c r="E32" s="263">
        <v>100</v>
      </c>
      <c r="F32" s="264">
        <v>100</v>
      </c>
      <c r="G32" s="253"/>
      <c r="H32" s="220"/>
      <c r="I32" s="247"/>
      <c r="J32" s="265"/>
      <c r="K32" s="217"/>
      <c r="L32" s="217"/>
      <c r="M32" s="217"/>
      <c r="N32" s="217"/>
      <c r="O32" s="217"/>
      <c r="P32" s="217"/>
      <c r="Q32" s="217"/>
      <c r="R32" s="220"/>
      <c r="S32" s="220"/>
      <c r="T32" s="220"/>
      <c r="U32" s="220"/>
    </row>
    <row r="33" spans="1:22" s="222" customFormat="1" ht="12.75" customHeight="1" x14ac:dyDescent="0.2">
      <c r="A33" s="457">
        <v>382</v>
      </c>
      <c r="B33" s="249" t="s">
        <v>179</v>
      </c>
      <c r="C33" s="250" t="s">
        <v>183</v>
      </c>
      <c r="D33" s="251" t="s">
        <v>184</v>
      </c>
      <c r="E33" s="263">
        <v>382</v>
      </c>
      <c r="F33" s="264">
        <v>382</v>
      </c>
      <c r="G33" s="253"/>
      <c r="H33" s="220"/>
      <c r="I33" s="247"/>
      <c r="J33" s="265"/>
      <c r="K33" s="217"/>
      <c r="L33" s="217"/>
      <c r="M33" s="217"/>
      <c r="N33" s="217"/>
      <c r="O33" s="217"/>
      <c r="P33" s="217"/>
      <c r="Q33" s="217"/>
      <c r="R33" s="220"/>
      <c r="S33" s="220"/>
      <c r="T33" s="220"/>
      <c r="U33" s="220"/>
    </row>
    <row r="34" spans="1:22" s="266" customFormat="1" ht="12.75" customHeight="1" x14ac:dyDescent="0.2">
      <c r="A34" s="457">
        <v>100</v>
      </c>
      <c r="B34" s="267" t="s">
        <v>179</v>
      </c>
      <c r="C34" s="268" t="s">
        <v>185</v>
      </c>
      <c r="D34" s="269" t="s">
        <v>186</v>
      </c>
      <c r="E34" s="263">
        <v>100</v>
      </c>
      <c r="F34" s="264">
        <v>100</v>
      </c>
      <c r="G34" s="270"/>
      <c r="H34" s="220"/>
      <c r="I34" s="247"/>
      <c r="J34" s="265"/>
      <c r="K34" s="217"/>
      <c r="L34" s="217"/>
      <c r="M34" s="217"/>
      <c r="N34" s="217"/>
      <c r="O34" s="217"/>
      <c r="P34" s="217"/>
      <c r="Q34" s="217"/>
      <c r="R34" s="220"/>
      <c r="S34" s="220"/>
      <c r="T34" s="220"/>
      <c r="U34" s="220"/>
    </row>
    <row r="35" spans="1:22" s="266" customFormat="1" ht="12.75" customHeight="1" x14ac:dyDescent="0.2">
      <c r="A35" s="457">
        <v>250</v>
      </c>
      <c r="B35" s="267" t="s">
        <v>179</v>
      </c>
      <c r="C35" s="268" t="s">
        <v>187</v>
      </c>
      <c r="D35" s="269" t="s">
        <v>188</v>
      </c>
      <c r="E35" s="263">
        <v>250</v>
      </c>
      <c r="F35" s="264">
        <v>250</v>
      </c>
      <c r="G35" s="270"/>
      <c r="H35" s="220"/>
      <c r="I35" s="247"/>
      <c r="J35" s="265"/>
      <c r="K35" s="217"/>
      <c r="L35" s="217"/>
      <c r="M35" s="217"/>
      <c r="N35" s="217"/>
      <c r="O35" s="217"/>
      <c r="P35" s="217"/>
      <c r="Q35" s="217"/>
      <c r="R35" s="220"/>
      <c r="S35" s="220"/>
      <c r="T35" s="220"/>
      <c r="U35" s="220"/>
    </row>
    <row r="36" spans="1:22" s="266" customFormat="1" ht="12.75" customHeight="1" x14ac:dyDescent="0.2">
      <c r="A36" s="457">
        <v>150</v>
      </c>
      <c r="B36" s="267" t="s">
        <v>179</v>
      </c>
      <c r="C36" s="268" t="s">
        <v>189</v>
      </c>
      <c r="D36" s="269" t="s">
        <v>190</v>
      </c>
      <c r="E36" s="263">
        <v>150</v>
      </c>
      <c r="F36" s="264">
        <v>150</v>
      </c>
      <c r="G36" s="270"/>
      <c r="H36" s="220"/>
      <c r="I36" s="247"/>
      <c r="J36" s="265"/>
      <c r="K36" s="217"/>
      <c r="L36" s="217"/>
      <c r="M36" s="217"/>
      <c r="N36" s="217"/>
      <c r="O36" s="217"/>
      <c r="P36" s="217"/>
      <c r="Q36" s="217"/>
      <c r="R36" s="220"/>
      <c r="S36" s="220"/>
      <c r="T36" s="220"/>
      <c r="U36" s="220"/>
    </row>
    <row r="37" spans="1:22" s="266" customFormat="1" ht="12.75" customHeight="1" x14ac:dyDescent="0.2">
      <c r="A37" s="457">
        <v>150</v>
      </c>
      <c r="B37" s="267" t="s">
        <v>179</v>
      </c>
      <c r="C37" s="268" t="s">
        <v>191</v>
      </c>
      <c r="D37" s="269" t="s">
        <v>192</v>
      </c>
      <c r="E37" s="263">
        <v>100</v>
      </c>
      <c r="F37" s="264">
        <v>100</v>
      </c>
      <c r="G37" s="270"/>
      <c r="H37" s="220"/>
      <c r="I37" s="247"/>
      <c r="J37" s="265"/>
      <c r="K37" s="217"/>
      <c r="L37" s="217"/>
      <c r="M37" s="217"/>
      <c r="N37" s="217"/>
      <c r="O37" s="217"/>
      <c r="P37" s="217"/>
      <c r="Q37" s="217"/>
      <c r="R37" s="220"/>
      <c r="S37" s="220"/>
      <c r="T37" s="220"/>
      <c r="U37" s="220"/>
    </row>
    <row r="38" spans="1:22" s="266" customFormat="1" ht="12.75" customHeight="1" x14ac:dyDescent="0.2">
      <c r="A38" s="457">
        <v>30</v>
      </c>
      <c r="B38" s="267" t="s">
        <v>179</v>
      </c>
      <c r="C38" s="268" t="s">
        <v>193</v>
      </c>
      <c r="D38" s="269" t="s">
        <v>194</v>
      </c>
      <c r="E38" s="263">
        <v>30</v>
      </c>
      <c r="F38" s="264">
        <v>30</v>
      </c>
      <c r="G38" s="270"/>
      <c r="H38" s="220"/>
      <c r="I38" s="247"/>
      <c r="J38" s="265"/>
      <c r="K38" s="217"/>
      <c r="L38" s="217"/>
      <c r="M38" s="217"/>
      <c r="N38" s="217"/>
      <c r="O38" s="217"/>
      <c r="P38" s="217"/>
      <c r="Q38" s="217"/>
      <c r="R38" s="220"/>
      <c r="S38" s="220"/>
      <c r="T38" s="220"/>
      <c r="U38" s="220"/>
    </row>
    <row r="39" spans="1:22" s="266" customFormat="1" ht="12.75" customHeight="1" x14ac:dyDescent="0.2">
      <c r="A39" s="457">
        <v>50</v>
      </c>
      <c r="B39" s="271" t="s">
        <v>179</v>
      </c>
      <c r="C39" s="272" t="s">
        <v>195</v>
      </c>
      <c r="D39" s="273" t="s">
        <v>196</v>
      </c>
      <c r="E39" s="263">
        <v>50</v>
      </c>
      <c r="F39" s="264">
        <v>50</v>
      </c>
      <c r="G39" s="274"/>
      <c r="H39" s="220"/>
      <c r="I39" s="247"/>
      <c r="J39" s="265"/>
      <c r="K39" s="217"/>
      <c r="L39" s="217"/>
      <c r="M39" s="217"/>
      <c r="N39" s="217"/>
      <c r="O39" s="217"/>
      <c r="P39" s="217"/>
      <c r="Q39" s="217"/>
      <c r="R39" s="220"/>
      <c r="S39" s="220"/>
      <c r="T39" s="220"/>
      <c r="U39" s="220"/>
    </row>
    <row r="40" spans="1:22" s="266" customFormat="1" ht="12.75" customHeight="1" thickBot="1" x14ac:dyDescent="0.25">
      <c r="A40" s="458">
        <v>70</v>
      </c>
      <c r="B40" s="275" t="s">
        <v>179</v>
      </c>
      <c r="C40" s="276" t="s">
        <v>197</v>
      </c>
      <c r="D40" s="277" t="s">
        <v>198</v>
      </c>
      <c r="E40" s="278">
        <v>70</v>
      </c>
      <c r="F40" s="279">
        <v>70</v>
      </c>
      <c r="G40" s="280"/>
      <c r="H40" s="220"/>
      <c r="I40" s="247"/>
      <c r="J40" s="265"/>
      <c r="K40" s="217"/>
      <c r="L40" s="217"/>
      <c r="M40" s="217"/>
      <c r="N40" s="217"/>
      <c r="O40" s="217"/>
      <c r="P40" s="217"/>
      <c r="Q40" s="217"/>
      <c r="R40" s="220"/>
      <c r="S40" s="220"/>
      <c r="T40" s="220"/>
      <c r="U40" s="220"/>
    </row>
    <row r="41" spans="1:22" s="281" customFormat="1" ht="12.75" customHeight="1" x14ac:dyDescent="0.25">
      <c r="B41" s="282"/>
      <c r="C41" s="282"/>
      <c r="D41" s="282"/>
      <c r="E41" s="282"/>
      <c r="F41" s="282"/>
      <c r="G41" s="282"/>
      <c r="H41" s="282"/>
      <c r="I41" s="283"/>
      <c r="J41" s="284"/>
      <c r="K41" s="265"/>
      <c r="L41" s="285"/>
      <c r="M41" s="285"/>
      <c r="N41" s="285"/>
      <c r="O41" s="285"/>
      <c r="P41" s="285"/>
      <c r="Q41" s="285"/>
      <c r="R41" s="285"/>
      <c r="S41" s="283"/>
      <c r="T41" s="283"/>
      <c r="U41" s="283"/>
      <c r="V41" s="283"/>
    </row>
    <row r="42" spans="1:22" s="281" customFormat="1" ht="15" customHeight="1" x14ac:dyDescent="0.25">
      <c r="B42" s="282"/>
      <c r="C42" s="282"/>
      <c r="D42" s="282"/>
      <c r="E42" s="282"/>
      <c r="F42" s="282"/>
      <c r="G42" s="282"/>
      <c r="H42" s="282"/>
      <c r="I42" s="283"/>
      <c r="J42" s="284"/>
      <c r="K42" s="265"/>
      <c r="L42" s="285"/>
      <c r="M42" s="285"/>
      <c r="N42" s="285"/>
      <c r="O42" s="285"/>
      <c r="P42" s="285"/>
      <c r="Q42" s="285"/>
      <c r="R42" s="285"/>
      <c r="S42" s="283"/>
      <c r="T42" s="283"/>
      <c r="U42" s="283"/>
      <c r="V42" s="283"/>
    </row>
    <row r="43" spans="1:22" s="178" customFormat="1" ht="18.75" customHeight="1" x14ac:dyDescent="0.25">
      <c r="B43" s="201" t="s">
        <v>199</v>
      </c>
      <c r="C43" s="201"/>
      <c r="D43" s="201"/>
      <c r="E43" s="201"/>
      <c r="F43" s="201"/>
      <c r="G43" s="201"/>
      <c r="H43" s="179"/>
      <c r="I43" s="210"/>
      <c r="J43" s="211"/>
      <c r="K43" s="286"/>
      <c r="L43" s="287"/>
      <c r="M43" s="212"/>
      <c r="N43" s="212"/>
      <c r="O43" s="212"/>
      <c r="P43" s="212"/>
      <c r="Q43" s="212"/>
      <c r="R43" s="212"/>
      <c r="S43" s="210"/>
      <c r="T43" s="210"/>
      <c r="U43" s="210"/>
      <c r="V43" s="210"/>
    </row>
    <row r="44" spans="1:22" s="213" customFormat="1" ht="12" thickBot="1" x14ac:dyDescent="0.3">
      <c r="B44" s="214"/>
      <c r="C44" s="214"/>
      <c r="D44" s="214"/>
      <c r="E44" s="288"/>
      <c r="F44" s="288"/>
      <c r="G44" s="182" t="s">
        <v>110</v>
      </c>
      <c r="H44" s="289"/>
      <c r="J44" s="216"/>
      <c r="K44" s="290"/>
      <c r="L44" s="291"/>
      <c r="M44" s="217"/>
      <c r="N44" s="217"/>
      <c r="O44" s="217"/>
      <c r="P44" s="217"/>
      <c r="Q44" s="217"/>
      <c r="R44" s="217"/>
    </row>
    <row r="45" spans="1:22" s="218" customFormat="1" ht="16.5" customHeight="1" x14ac:dyDescent="0.25">
      <c r="A45" s="3472" t="s">
        <v>1801</v>
      </c>
      <c r="B45" s="3464" t="s">
        <v>164</v>
      </c>
      <c r="C45" s="3474" t="s">
        <v>165</v>
      </c>
      <c r="D45" s="3476" t="s">
        <v>200</v>
      </c>
      <c r="E45" s="3478" t="s">
        <v>1804</v>
      </c>
      <c r="F45" s="3468" t="s">
        <v>1800</v>
      </c>
      <c r="G45" s="3470" t="s">
        <v>167</v>
      </c>
      <c r="H45" s="220"/>
      <c r="I45" s="216"/>
      <c r="J45" s="216"/>
      <c r="K45" s="213"/>
      <c r="L45" s="217"/>
      <c r="M45" s="217"/>
      <c r="N45" s="217"/>
      <c r="O45" s="217"/>
      <c r="P45" s="217"/>
      <c r="Q45" s="217"/>
      <c r="R45" s="213"/>
      <c r="S45" s="213"/>
      <c r="T45" s="213"/>
      <c r="U45" s="213"/>
    </row>
    <row r="46" spans="1:22" s="213" customFormat="1" ht="18" customHeight="1" thickBot="1" x14ac:dyDescent="0.3">
      <c r="A46" s="3473"/>
      <c r="B46" s="3465"/>
      <c r="C46" s="3475"/>
      <c r="D46" s="3477"/>
      <c r="E46" s="3479"/>
      <c r="F46" s="3469"/>
      <c r="G46" s="3471"/>
      <c r="I46" s="216"/>
      <c r="J46" s="216"/>
      <c r="L46" s="217"/>
      <c r="M46" s="217"/>
      <c r="N46" s="217"/>
      <c r="O46" s="217"/>
      <c r="P46" s="217"/>
      <c r="Q46" s="217"/>
    </row>
    <row r="47" spans="1:22" s="213" customFormat="1" ht="12.75" customHeight="1" thickBot="1" x14ac:dyDescent="0.3">
      <c r="A47" s="186">
        <f>A48+A61</f>
        <v>14568.2</v>
      </c>
      <c r="B47" s="292" t="s">
        <v>2</v>
      </c>
      <c r="C47" s="293" t="s">
        <v>168</v>
      </c>
      <c r="D47" s="185" t="s">
        <v>169</v>
      </c>
      <c r="E47" s="186">
        <f>+E48+E61</f>
        <v>17144</v>
      </c>
      <c r="F47" s="186">
        <f>F48+F61</f>
        <v>17144</v>
      </c>
      <c r="G47" s="232" t="s">
        <v>6</v>
      </c>
      <c r="I47" s="247"/>
      <c r="J47" s="216"/>
      <c r="L47" s="217"/>
      <c r="M47" s="217"/>
      <c r="N47" s="217"/>
      <c r="O47" s="217"/>
      <c r="P47" s="217"/>
      <c r="Q47" s="217"/>
    </row>
    <row r="48" spans="1:22" s="266" customFormat="1" ht="12.75" customHeight="1" x14ac:dyDescent="0.2">
      <c r="A48" s="294">
        <f>SUM(A49:A60)</f>
        <v>1574.1</v>
      </c>
      <c r="B48" s="295" t="s">
        <v>170</v>
      </c>
      <c r="C48" s="296" t="s">
        <v>6</v>
      </c>
      <c r="D48" s="297" t="s">
        <v>201</v>
      </c>
      <c r="E48" s="298">
        <f>SUM(E49:E60)</f>
        <v>1674</v>
      </c>
      <c r="F48" s="299">
        <f>SUM(F49:F60)</f>
        <v>1674</v>
      </c>
      <c r="G48" s="300"/>
      <c r="H48" s="220"/>
      <c r="I48" s="262"/>
      <c r="J48" s="247"/>
      <c r="K48" s="220"/>
      <c r="L48" s="217"/>
      <c r="M48" s="217"/>
      <c r="N48" s="217"/>
      <c r="O48" s="217"/>
      <c r="P48" s="217"/>
      <c r="Q48" s="217"/>
      <c r="R48" s="220"/>
      <c r="S48" s="220"/>
      <c r="T48" s="220"/>
      <c r="U48" s="220"/>
    </row>
    <row r="49" spans="1:21" s="266" customFormat="1" ht="12.75" customHeight="1" x14ac:dyDescent="0.2">
      <c r="A49" s="301">
        <v>190</v>
      </c>
      <c r="B49" s="302" t="s">
        <v>179</v>
      </c>
      <c r="C49" s="303" t="s">
        <v>202</v>
      </c>
      <c r="D49" s="304" t="s">
        <v>203</v>
      </c>
      <c r="E49" s="305">
        <v>190</v>
      </c>
      <c r="F49" s="306">
        <v>190</v>
      </c>
      <c r="G49" s="307"/>
      <c r="H49" s="220"/>
      <c r="I49" s="308"/>
      <c r="J49" s="247"/>
      <c r="K49" s="220"/>
      <c r="L49" s="217"/>
      <c r="M49" s="217"/>
      <c r="N49" s="217"/>
      <c r="O49" s="217"/>
      <c r="P49" s="217"/>
      <c r="Q49" s="217"/>
      <c r="R49" s="220"/>
      <c r="S49" s="220"/>
      <c r="T49" s="220"/>
      <c r="U49" s="220"/>
    </row>
    <row r="50" spans="1:21" s="266" customFormat="1" ht="12.75" customHeight="1" x14ac:dyDescent="0.2">
      <c r="A50" s="301">
        <v>100</v>
      </c>
      <c r="B50" s="302" t="s">
        <v>179</v>
      </c>
      <c r="C50" s="303" t="s">
        <v>204</v>
      </c>
      <c r="D50" s="304" t="s">
        <v>205</v>
      </c>
      <c r="E50" s="305">
        <v>85</v>
      </c>
      <c r="F50" s="306">
        <v>85</v>
      </c>
      <c r="G50" s="307"/>
      <c r="H50" s="220"/>
      <c r="I50" s="308"/>
      <c r="J50" s="247"/>
      <c r="K50" s="220"/>
      <c r="L50" s="217"/>
      <c r="M50" s="217"/>
      <c r="N50" s="217"/>
      <c r="O50" s="217"/>
      <c r="P50" s="217"/>
      <c r="Q50" s="217"/>
      <c r="R50" s="220"/>
      <c r="S50" s="220"/>
      <c r="T50" s="220"/>
      <c r="U50" s="220"/>
    </row>
    <row r="51" spans="1:21" s="266" customFormat="1" ht="12.75" customHeight="1" x14ac:dyDescent="0.2">
      <c r="A51" s="301">
        <v>240</v>
      </c>
      <c r="B51" s="302" t="s">
        <v>179</v>
      </c>
      <c r="C51" s="303" t="s">
        <v>206</v>
      </c>
      <c r="D51" s="304" t="s">
        <v>207</v>
      </c>
      <c r="E51" s="305">
        <v>240</v>
      </c>
      <c r="F51" s="306">
        <v>240</v>
      </c>
      <c r="G51" s="307"/>
      <c r="H51" s="220"/>
      <c r="I51" s="262"/>
      <c r="J51" s="247"/>
      <c r="K51" s="220"/>
      <c r="L51" s="217"/>
      <c r="M51" s="217"/>
      <c r="N51" s="217"/>
      <c r="O51" s="217"/>
      <c r="P51" s="217"/>
      <c r="Q51" s="217"/>
      <c r="R51" s="220"/>
      <c r="S51" s="220"/>
      <c r="T51" s="220"/>
      <c r="U51" s="220"/>
    </row>
    <row r="52" spans="1:21" s="266" customFormat="1" ht="12.75" customHeight="1" x14ac:dyDescent="0.2">
      <c r="A52" s="301">
        <v>120</v>
      </c>
      <c r="B52" s="302" t="s">
        <v>179</v>
      </c>
      <c r="C52" s="303" t="s">
        <v>208</v>
      </c>
      <c r="D52" s="304" t="s">
        <v>209</v>
      </c>
      <c r="E52" s="305">
        <v>110</v>
      </c>
      <c r="F52" s="306">
        <v>110</v>
      </c>
      <c r="G52" s="307"/>
      <c r="H52" s="220"/>
      <c r="I52" s="262"/>
      <c r="J52" s="247"/>
      <c r="K52" s="220"/>
      <c r="L52" s="217"/>
      <c r="M52" s="217"/>
      <c r="N52" s="217"/>
      <c r="O52" s="217"/>
      <c r="P52" s="217"/>
      <c r="Q52" s="217"/>
      <c r="R52" s="220"/>
      <c r="S52" s="220"/>
      <c r="T52" s="220"/>
      <c r="U52" s="220"/>
    </row>
    <row r="53" spans="1:21" s="222" customFormat="1" ht="12.75" customHeight="1" x14ac:dyDescent="0.2">
      <c r="A53" s="301">
        <v>15</v>
      </c>
      <c r="B53" s="302" t="s">
        <v>179</v>
      </c>
      <c r="C53" s="303" t="s">
        <v>210</v>
      </c>
      <c r="D53" s="304" t="s">
        <v>211</v>
      </c>
      <c r="E53" s="305">
        <v>15</v>
      </c>
      <c r="F53" s="306">
        <v>15</v>
      </c>
      <c r="G53" s="307"/>
      <c r="H53" s="220"/>
      <c r="I53" s="262"/>
      <c r="J53" s="247"/>
      <c r="K53" s="220"/>
      <c r="L53" s="217"/>
      <c r="M53" s="217"/>
      <c r="N53" s="217"/>
      <c r="O53" s="217"/>
      <c r="P53" s="217"/>
      <c r="Q53" s="217"/>
      <c r="R53" s="220"/>
      <c r="S53" s="220"/>
      <c r="T53" s="220"/>
      <c r="U53" s="220"/>
    </row>
    <row r="54" spans="1:21" s="213" customFormat="1" ht="12.75" customHeight="1" x14ac:dyDescent="0.2">
      <c r="A54" s="301">
        <v>100.1</v>
      </c>
      <c r="B54" s="302" t="s">
        <v>179</v>
      </c>
      <c r="C54" s="303" t="s">
        <v>212</v>
      </c>
      <c r="D54" s="304" t="s">
        <v>213</v>
      </c>
      <c r="E54" s="305">
        <v>200</v>
      </c>
      <c r="F54" s="306">
        <v>200</v>
      </c>
      <c r="G54" s="307"/>
      <c r="I54" s="262"/>
      <c r="J54" s="216"/>
      <c r="L54" s="217"/>
      <c r="M54" s="217"/>
      <c r="N54" s="217"/>
      <c r="O54" s="217"/>
      <c r="P54" s="217"/>
      <c r="Q54" s="217"/>
    </row>
    <row r="55" spans="1:21" ht="12.75" customHeight="1" x14ac:dyDescent="0.2">
      <c r="A55" s="301">
        <v>534</v>
      </c>
      <c r="B55" s="302" t="s">
        <v>179</v>
      </c>
      <c r="C55" s="303" t="s">
        <v>214</v>
      </c>
      <c r="D55" s="304" t="s">
        <v>215</v>
      </c>
      <c r="E55" s="305">
        <v>534</v>
      </c>
      <c r="F55" s="306">
        <v>534</v>
      </c>
      <c r="G55" s="307"/>
      <c r="H55" s="202"/>
      <c r="I55" s="203"/>
      <c r="K55" s="202"/>
      <c r="L55" s="204"/>
      <c r="R55" s="202"/>
    </row>
    <row r="56" spans="1:21" ht="12.75" customHeight="1" x14ac:dyDescent="0.2">
      <c r="A56" s="301">
        <v>20</v>
      </c>
      <c r="B56" s="302" t="s">
        <v>179</v>
      </c>
      <c r="C56" s="303" t="s">
        <v>216</v>
      </c>
      <c r="D56" s="304" t="s">
        <v>217</v>
      </c>
      <c r="E56" s="305">
        <v>0</v>
      </c>
      <c r="F56" s="306">
        <v>0</v>
      </c>
      <c r="G56" s="307"/>
      <c r="H56" s="202"/>
      <c r="I56" s="203"/>
      <c r="K56" s="202"/>
      <c r="L56" s="204"/>
      <c r="R56" s="202"/>
    </row>
    <row r="57" spans="1:21" ht="12.75" customHeight="1" x14ac:dyDescent="0.2">
      <c r="A57" s="301">
        <v>25</v>
      </c>
      <c r="B57" s="309" t="s">
        <v>179</v>
      </c>
      <c r="C57" s="310" t="s">
        <v>218</v>
      </c>
      <c r="D57" s="304" t="s">
        <v>219</v>
      </c>
      <c r="E57" s="305">
        <v>25</v>
      </c>
      <c r="F57" s="306">
        <v>25</v>
      </c>
      <c r="G57" s="307"/>
      <c r="H57" s="202"/>
      <c r="I57" s="203"/>
      <c r="K57" s="202"/>
      <c r="L57" s="204"/>
      <c r="R57" s="202"/>
    </row>
    <row r="58" spans="1:21" ht="12.75" customHeight="1" x14ac:dyDescent="0.2">
      <c r="A58" s="301">
        <v>25</v>
      </c>
      <c r="B58" s="302" t="s">
        <v>179</v>
      </c>
      <c r="C58" s="303" t="s">
        <v>220</v>
      </c>
      <c r="D58" s="304" t="s">
        <v>221</v>
      </c>
      <c r="E58" s="305">
        <v>25</v>
      </c>
      <c r="F58" s="306">
        <v>25</v>
      </c>
      <c r="G58" s="311"/>
      <c r="H58" s="202"/>
      <c r="I58" s="203"/>
      <c r="K58" s="202"/>
      <c r="L58" s="312"/>
      <c r="M58" s="313"/>
      <c r="N58" s="313"/>
      <c r="O58" s="313"/>
      <c r="R58" s="202"/>
    </row>
    <row r="59" spans="1:21" s="213" customFormat="1" ht="22.5" x14ac:dyDescent="0.25">
      <c r="A59" s="314">
        <v>170</v>
      </c>
      <c r="B59" s="315" t="s">
        <v>179</v>
      </c>
      <c r="C59" s="316" t="s">
        <v>222</v>
      </c>
      <c r="D59" s="317" t="s">
        <v>223</v>
      </c>
      <c r="E59" s="318">
        <v>200</v>
      </c>
      <c r="F59" s="319">
        <v>200</v>
      </c>
      <c r="G59" s="320"/>
      <c r="I59" s="216"/>
      <c r="J59" s="216"/>
      <c r="L59" s="312"/>
      <c r="M59" s="321"/>
      <c r="N59" s="321"/>
      <c r="O59" s="313"/>
      <c r="P59" s="217"/>
      <c r="Q59" s="217"/>
    </row>
    <row r="60" spans="1:21" ht="12.75" customHeight="1" x14ac:dyDescent="0.2">
      <c r="A60" s="322">
        <v>35</v>
      </c>
      <c r="B60" s="302" t="s">
        <v>179</v>
      </c>
      <c r="C60" s="310" t="s">
        <v>224</v>
      </c>
      <c r="D60" s="304" t="s">
        <v>225</v>
      </c>
      <c r="E60" s="323">
        <v>50</v>
      </c>
      <c r="F60" s="324">
        <v>50</v>
      </c>
      <c r="G60" s="320"/>
      <c r="H60" s="202"/>
      <c r="I60" s="203"/>
      <c r="K60" s="202"/>
      <c r="L60" s="312"/>
      <c r="M60" s="313"/>
      <c r="N60" s="313"/>
      <c r="O60" s="313"/>
      <c r="R60" s="202"/>
    </row>
    <row r="61" spans="1:21" ht="12.75" customHeight="1" x14ac:dyDescent="0.2">
      <c r="A61" s="325">
        <f>SUM(A62:A71,A79:A105)</f>
        <v>12994.1</v>
      </c>
      <c r="B61" s="326" t="s">
        <v>170</v>
      </c>
      <c r="C61" s="327" t="s">
        <v>6</v>
      </c>
      <c r="D61" s="328" t="s">
        <v>226</v>
      </c>
      <c r="E61" s="329">
        <f>SUM(E62:E71,E79:E105)</f>
        <v>15470</v>
      </c>
      <c r="F61" s="330">
        <f>SUM(F62:F71,F79:F105)</f>
        <v>15470</v>
      </c>
      <c r="G61" s="307"/>
      <c r="H61" s="202"/>
      <c r="I61" s="203"/>
      <c r="K61" s="202"/>
      <c r="L61" s="312"/>
      <c r="M61" s="313"/>
      <c r="N61" s="313"/>
      <c r="O61" s="313"/>
      <c r="R61" s="202"/>
    </row>
    <row r="62" spans="1:21" ht="12.75" customHeight="1" x14ac:dyDescent="0.2">
      <c r="A62" s="301">
        <v>1200</v>
      </c>
      <c r="B62" s="302" t="s">
        <v>179</v>
      </c>
      <c r="C62" s="303" t="s">
        <v>227</v>
      </c>
      <c r="D62" s="304" t="s">
        <v>228</v>
      </c>
      <c r="E62" s="305">
        <v>2000</v>
      </c>
      <c r="F62" s="306">
        <v>2000</v>
      </c>
      <c r="G62" s="311"/>
      <c r="H62" s="202"/>
      <c r="I62" s="203"/>
      <c r="K62" s="202"/>
      <c r="L62" s="312"/>
      <c r="M62" s="321"/>
      <c r="N62" s="321"/>
      <c r="O62" s="313"/>
      <c r="R62" s="202"/>
    </row>
    <row r="63" spans="1:21" ht="12.75" customHeight="1" x14ac:dyDescent="0.2">
      <c r="A63" s="301">
        <f>98.74+201.26</f>
        <v>300</v>
      </c>
      <c r="B63" s="302" t="s">
        <v>179</v>
      </c>
      <c r="C63" s="303" t="s">
        <v>229</v>
      </c>
      <c r="D63" s="304" t="s">
        <v>230</v>
      </c>
      <c r="E63" s="305">
        <v>420</v>
      </c>
      <c r="F63" s="306">
        <v>420</v>
      </c>
      <c r="G63" s="331"/>
      <c r="H63" s="202"/>
      <c r="I63" s="203"/>
      <c r="K63" s="202"/>
      <c r="L63" s="312"/>
      <c r="M63" s="321"/>
      <c r="N63" s="321"/>
      <c r="O63" s="313"/>
      <c r="R63" s="202"/>
    </row>
    <row r="64" spans="1:21" ht="12.75" customHeight="1" x14ac:dyDescent="0.2">
      <c r="A64" s="301">
        <v>400</v>
      </c>
      <c r="B64" s="302" t="s">
        <v>179</v>
      </c>
      <c r="C64" s="303" t="s">
        <v>231</v>
      </c>
      <c r="D64" s="304" t="s">
        <v>232</v>
      </c>
      <c r="E64" s="305">
        <v>400</v>
      </c>
      <c r="F64" s="306">
        <v>400</v>
      </c>
      <c r="G64" s="331"/>
      <c r="H64" s="202"/>
      <c r="I64" s="203"/>
      <c r="K64" s="202"/>
      <c r="L64" s="312"/>
      <c r="M64" s="313"/>
      <c r="N64" s="313"/>
      <c r="O64" s="313"/>
      <c r="R64" s="202"/>
    </row>
    <row r="65" spans="1:22" ht="12.75" customHeight="1" x14ac:dyDescent="0.2">
      <c r="A65" s="301">
        <v>300</v>
      </c>
      <c r="B65" s="302" t="s">
        <v>179</v>
      </c>
      <c r="C65" s="303" t="s">
        <v>233</v>
      </c>
      <c r="D65" s="304" t="s">
        <v>234</v>
      </c>
      <c r="E65" s="305">
        <v>300</v>
      </c>
      <c r="F65" s="306">
        <v>300</v>
      </c>
      <c r="G65" s="311"/>
      <c r="H65" s="202"/>
      <c r="I65" s="203"/>
      <c r="K65" s="202"/>
      <c r="L65" s="312"/>
      <c r="M65" s="321"/>
      <c r="N65" s="321"/>
      <c r="O65" s="313"/>
      <c r="R65" s="202"/>
    </row>
    <row r="66" spans="1:22" ht="12.75" customHeight="1" x14ac:dyDescent="0.2">
      <c r="A66" s="301">
        <v>1400</v>
      </c>
      <c r="B66" s="332" t="s">
        <v>179</v>
      </c>
      <c r="C66" s="303" t="s">
        <v>235</v>
      </c>
      <c r="D66" s="304" t="s">
        <v>236</v>
      </c>
      <c r="E66" s="305">
        <v>900</v>
      </c>
      <c r="F66" s="306">
        <v>900</v>
      </c>
      <c r="G66" s="311"/>
      <c r="H66" s="202"/>
      <c r="I66" s="203"/>
      <c r="K66" s="202"/>
      <c r="L66" s="312"/>
      <c r="M66" s="313"/>
      <c r="N66" s="313"/>
      <c r="O66" s="313"/>
      <c r="R66" s="202"/>
    </row>
    <row r="67" spans="1:22" ht="12.75" customHeight="1" x14ac:dyDescent="0.2">
      <c r="A67" s="462">
        <f>60.28+439.72</f>
        <v>500</v>
      </c>
      <c r="B67" s="332" t="s">
        <v>179</v>
      </c>
      <c r="C67" s="303" t="s">
        <v>237</v>
      </c>
      <c r="D67" s="304" t="s">
        <v>238</v>
      </c>
      <c r="E67" s="333">
        <v>500</v>
      </c>
      <c r="F67" s="306">
        <v>500</v>
      </c>
      <c r="G67" s="311"/>
      <c r="H67" s="202"/>
      <c r="I67" s="203"/>
      <c r="K67" s="202"/>
      <c r="L67" s="312"/>
      <c r="M67" s="313"/>
      <c r="N67" s="313"/>
      <c r="O67" s="313"/>
      <c r="R67" s="202"/>
    </row>
    <row r="68" spans="1:22" ht="12.75" customHeight="1" x14ac:dyDescent="0.2">
      <c r="A68" s="463">
        <f>36.3+563.7</f>
        <v>600</v>
      </c>
      <c r="B68" s="332" t="s">
        <v>179</v>
      </c>
      <c r="C68" s="303" t="s">
        <v>239</v>
      </c>
      <c r="D68" s="304" t="s">
        <v>240</v>
      </c>
      <c r="E68" s="334">
        <v>600</v>
      </c>
      <c r="F68" s="306">
        <v>600</v>
      </c>
      <c r="G68" s="311"/>
      <c r="H68" s="202"/>
      <c r="I68" s="203"/>
      <c r="K68" s="202"/>
      <c r="L68" s="312"/>
      <c r="M68" s="313"/>
      <c r="N68" s="313"/>
      <c r="O68" s="313"/>
      <c r="R68" s="202"/>
    </row>
    <row r="69" spans="1:22" ht="12.75" customHeight="1" x14ac:dyDescent="0.2">
      <c r="A69" s="463">
        <v>700</v>
      </c>
      <c r="B69" s="332" t="s">
        <v>179</v>
      </c>
      <c r="C69" s="303" t="s">
        <v>241</v>
      </c>
      <c r="D69" s="304" t="s">
        <v>242</v>
      </c>
      <c r="E69" s="334">
        <v>700</v>
      </c>
      <c r="F69" s="306">
        <v>700</v>
      </c>
      <c r="G69" s="311"/>
      <c r="H69" s="202"/>
      <c r="I69" s="203"/>
      <c r="K69" s="202"/>
      <c r="L69" s="312"/>
      <c r="M69" s="321"/>
      <c r="N69" s="321"/>
      <c r="O69" s="313"/>
      <c r="R69" s="202"/>
    </row>
    <row r="70" spans="1:22" ht="12.75" customHeight="1" x14ac:dyDescent="0.2">
      <c r="A70" s="301">
        <v>300</v>
      </c>
      <c r="B70" s="302" t="s">
        <v>179</v>
      </c>
      <c r="C70" s="303" t="s">
        <v>243</v>
      </c>
      <c r="D70" s="304" t="s">
        <v>244</v>
      </c>
      <c r="E70" s="305">
        <v>300</v>
      </c>
      <c r="F70" s="306">
        <v>300</v>
      </c>
      <c r="G70" s="311"/>
      <c r="H70" s="202"/>
      <c r="I70" s="203"/>
      <c r="K70" s="202"/>
      <c r="L70" s="312"/>
      <c r="M70" s="313"/>
      <c r="N70" s="313"/>
      <c r="O70" s="313"/>
      <c r="R70" s="202"/>
    </row>
    <row r="71" spans="1:22" ht="12.75" customHeight="1" thickBot="1" x14ac:dyDescent="0.25">
      <c r="A71" s="335">
        <v>100</v>
      </c>
      <c r="B71" s="336" t="s">
        <v>179</v>
      </c>
      <c r="C71" s="337" t="s">
        <v>245</v>
      </c>
      <c r="D71" s="338" t="s">
        <v>246</v>
      </c>
      <c r="E71" s="339">
        <v>100</v>
      </c>
      <c r="F71" s="340">
        <v>100</v>
      </c>
      <c r="G71" s="341"/>
      <c r="H71" s="202"/>
      <c r="I71" s="203"/>
      <c r="K71" s="202"/>
      <c r="L71" s="312"/>
      <c r="M71" s="313"/>
      <c r="N71" s="313"/>
      <c r="O71" s="313"/>
      <c r="R71" s="202"/>
    </row>
    <row r="72" spans="1:22" ht="12.75" customHeight="1" x14ac:dyDescent="0.2">
      <c r="A72" s="342"/>
      <c r="B72" s="343"/>
      <c r="C72" s="344"/>
      <c r="D72" s="345"/>
      <c r="E72" s="342"/>
      <c r="F72" s="342"/>
      <c r="G72" s="346"/>
      <c r="H72" s="347"/>
      <c r="I72" s="348"/>
      <c r="J72" s="348"/>
      <c r="K72" s="202"/>
      <c r="L72" s="312"/>
      <c r="M72" s="313"/>
      <c r="N72" s="313"/>
      <c r="O72" s="313"/>
      <c r="R72" s="202"/>
    </row>
    <row r="73" spans="1:22" ht="10.5" customHeight="1" x14ac:dyDescent="0.2">
      <c r="A73" s="347"/>
      <c r="B73" s="347"/>
      <c r="C73" s="347"/>
      <c r="D73" s="347"/>
      <c r="E73" s="347"/>
      <c r="F73" s="347"/>
      <c r="G73" s="347"/>
      <c r="H73" s="347"/>
      <c r="I73" s="348"/>
      <c r="J73" s="348"/>
      <c r="K73" s="202"/>
      <c r="L73" s="312"/>
      <c r="M73" s="313"/>
      <c r="N73" s="313"/>
      <c r="O73" s="313"/>
      <c r="R73" s="202"/>
    </row>
    <row r="74" spans="1:22" s="178" customFormat="1" ht="18.75" customHeight="1" x14ac:dyDescent="0.25">
      <c r="B74" s="201" t="s">
        <v>199</v>
      </c>
      <c r="C74" s="201"/>
      <c r="D74" s="201"/>
      <c r="E74" s="201"/>
      <c r="F74" s="201"/>
      <c r="G74" s="201"/>
      <c r="H74" s="179"/>
      <c r="I74" s="210"/>
      <c r="J74" s="211"/>
      <c r="K74" s="211"/>
      <c r="L74" s="210"/>
      <c r="M74" s="312"/>
      <c r="N74" s="313"/>
      <c r="O74" s="313"/>
      <c r="P74" s="313"/>
      <c r="Q74" s="212"/>
      <c r="R74" s="212"/>
      <c r="S74" s="210"/>
      <c r="T74" s="210"/>
      <c r="U74" s="210"/>
      <c r="V74" s="210"/>
    </row>
    <row r="75" spans="1:22" s="213" customFormat="1" ht="12" thickBot="1" x14ac:dyDescent="0.3">
      <c r="B75" s="214"/>
      <c r="C75" s="214"/>
      <c r="D75" s="214"/>
      <c r="E75" s="288"/>
      <c r="F75" s="288"/>
      <c r="G75" s="182" t="s">
        <v>110</v>
      </c>
      <c r="H75" s="289"/>
      <c r="J75" s="216"/>
      <c r="K75" s="216"/>
      <c r="M75" s="312"/>
      <c r="N75" s="321"/>
      <c r="O75" s="321"/>
      <c r="P75" s="313"/>
      <c r="Q75" s="217"/>
      <c r="R75" s="217"/>
    </row>
    <row r="76" spans="1:22" s="218" customFormat="1" ht="16.5" customHeight="1" x14ac:dyDescent="0.25">
      <c r="A76" s="3472" t="s">
        <v>1801</v>
      </c>
      <c r="B76" s="3464" t="s">
        <v>164</v>
      </c>
      <c r="C76" s="3474" t="s">
        <v>165</v>
      </c>
      <c r="D76" s="3476" t="s">
        <v>200</v>
      </c>
      <c r="E76" s="3478" t="s">
        <v>1804</v>
      </c>
      <c r="F76" s="3468" t="s">
        <v>1800</v>
      </c>
      <c r="G76" s="3470" t="s">
        <v>167</v>
      </c>
      <c r="H76" s="220"/>
      <c r="I76" s="216"/>
      <c r="J76" s="216"/>
      <c r="K76" s="213"/>
      <c r="L76" s="217"/>
      <c r="M76" s="217"/>
      <c r="N76" s="217"/>
      <c r="O76" s="217"/>
      <c r="P76" s="217"/>
      <c r="Q76" s="217"/>
      <c r="R76" s="213"/>
      <c r="S76" s="213"/>
      <c r="T76" s="213"/>
      <c r="U76" s="213"/>
    </row>
    <row r="77" spans="1:22" s="213" customFormat="1" ht="18" customHeight="1" thickBot="1" x14ac:dyDescent="0.3">
      <c r="A77" s="3473"/>
      <c r="B77" s="3465"/>
      <c r="C77" s="3475"/>
      <c r="D77" s="3477"/>
      <c r="E77" s="3479"/>
      <c r="F77" s="3469"/>
      <c r="G77" s="3471"/>
      <c r="I77" s="216"/>
      <c r="J77" s="216"/>
      <c r="L77" s="217"/>
      <c r="M77" s="217"/>
      <c r="N77" s="217"/>
      <c r="O77" s="217"/>
      <c r="P77" s="217"/>
      <c r="Q77" s="217"/>
    </row>
    <row r="78" spans="1:22" s="213" customFormat="1" ht="15" customHeight="1" thickBot="1" x14ac:dyDescent="0.3">
      <c r="A78" s="349" t="s">
        <v>247</v>
      </c>
      <c r="B78" s="292" t="s">
        <v>2</v>
      </c>
      <c r="C78" s="293" t="s">
        <v>168</v>
      </c>
      <c r="D78" s="185" t="s">
        <v>169</v>
      </c>
      <c r="E78" s="350" t="s">
        <v>247</v>
      </c>
      <c r="F78" s="350" t="s">
        <v>247</v>
      </c>
      <c r="G78" s="232" t="s">
        <v>6</v>
      </c>
      <c r="I78" s="216"/>
      <c r="J78" s="216"/>
      <c r="L78" s="312"/>
      <c r="M78" s="313"/>
      <c r="N78" s="313"/>
      <c r="O78" s="313"/>
      <c r="P78" s="217"/>
      <c r="Q78" s="217"/>
    </row>
    <row r="79" spans="1:22" s="213" customFormat="1" ht="12.75" customHeight="1" x14ac:dyDescent="0.2">
      <c r="A79" s="351">
        <v>360</v>
      </c>
      <c r="B79" s="302" t="s">
        <v>179</v>
      </c>
      <c r="C79" s="352" t="s">
        <v>248</v>
      </c>
      <c r="D79" s="304" t="s">
        <v>145</v>
      </c>
      <c r="E79" s="353">
        <v>270</v>
      </c>
      <c r="F79" s="354">
        <v>270</v>
      </c>
      <c r="G79" s="311"/>
      <c r="I79" s="216"/>
      <c r="J79" s="216"/>
      <c r="L79" s="312"/>
      <c r="M79" s="313"/>
      <c r="N79" s="313"/>
      <c r="O79" s="313"/>
      <c r="P79" s="217"/>
      <c r="Q79" s="217"/>
    </row>
    <row r="80" spans="1:22" s="213" customFormat="1" ht="12.75" customHeight="1" x14ac:dyDescent="0.2">
      <c r="A80" s="351">
        <v>700</v>
      </c>
      <c r="B80" s="302" t="s">
        <v>179</v>
      </c>
      <c r="C80" s="352" t="s">
        <v>249</v>
      </c>
      <c r="D80" s="355" t="s">
        <v>250</v>
      </c>
      <c r="E80" s="353">
        <v>700</v>
      </c>
      <c r="F80" s="354">
        <v>700</v>
      </c>
      <c r="G80" s="311"/>
      <c r="I80" s="216"/>
      <c r="J80" s="216"/>
      <c r="L80" s="312"/>
      <c r="M80" s="313"/>
      <c r="N80" s="313"/>
      <c r="O80" s="313"/>
      <c r="P80" s="217"/>
      <c r="Q80" s="217"/>
    </row>
    <row r="81" spans="1:18" s="213" customFormat="1" ht="12.75" customHeight="1" x14ac:dyDescent="0.2">
      <c r="A81" s="351">
        <v>150</v>
      </c>
      <c r="B81" s="302" t="s">
        <v>179</v>
      </c>
      <c r="C81" s="352" t="s">
        <v>251</v>
      </c>
      <c r="D81" s="355" t="s">
        <v>252</v>
      </c>
      <c r="E81" s="353">
        <v>50</v>
      </c>
      <c r="F81" s="354">
        <v>50</v>
      </c>
      <c r="G81" s="311"/>
      <c r="I81" s="216"/>
      <c r="J81" s="216"/>
      <c r="L81" s="312"/>
      <c r="M81" s="313"/>
      <c r="N81" s="313"/>
      <c r="O81" s="313"/>
      <c r="P81" s="217"/>
      <c r="Q81" s="217"/>
    </row>
    <row r="82" spans="1:18" s="213" customFormat="1" ht="12.75" customHeight="1" x14ac:dyDescent="0.2">
      <c r="A82" s="301">
        <v>200</v>
      </c>
      <c r="B82" s="302" t="s">
        <v>179</v>
      </c>
      <c r="C82" s="303" t="s">
        <v>253</v>
      </c>
      <c r="D82" s="304" t="s">
        <v>254</v>
      </c>
      <c r="E82" s="305">
        <v>350</v>
      </c>
      <c r="F82" s="306">
        <v>350</v>
      </c>
      <c r="G82" s="311"/>
      <c r="I82" s="216"/>
      <c r="J82" s="216"/>
      <c r="L82" s="312"/>
      <c r="M82" s="313"/>
      <c r="N82" s="313"/>
      <c r="O82" s="313"/>
      <c r="P82" s="217"/>
      <c r="Q82" s="217"/>
    </row>
    <row r="83" spans="1:18" ht="12.75" customHeight="1" x14ac:dyDescent="0.2">
      <c r="A83" s="351">
        <v>100</v>
      </c>
      <c r="B83" s="302" t="s">
        <v>179</v>
      </c>
      <c r="C83" s="303" t="s">
        <v>255</v>
      </c>
      <c r="D83" s="355" t="s">
        <v>1830</v>
      </c>
      <c r="E83" s="356">
        <v>100</v>
      </c>
      <c r="F83" s="354">
        <v>100</v>
      </c>
      <c r="G83" s="357"/>
      <c r="H83" s="202"/>
      <c r="I83" s="203"/>
      <c r="K83" s="202"/>
      <c r="L83" s="312"/>
      <c r="M83" s="313"/>
      <c r="N83" s="313"/>
      <c r="O83" s="313"/>
      <c r="R83" s="202"/>
    </row>
    <row r="84" spans="1:18" ht="12.75" customHeight="1" x14ac:dyDescent="0.2">
      <c r="A84" s="301">
        <v>600</v>
      </c>
      <c r="B84" s="302" t="s">
        <v>179</v>
      </c>
      <c r="C84" s="303" t="s">
        <v>256</v>
      </c>
      <c r="D84" s="304" t="s">
        <v>257</v>
      </c>
      <c r="E84" s="358">
        <v>600</v>
      </c>
      <c r="F84" s="306">
        <v>600</v>
      </c>
      <c r="G84" s="359"/>
      <c r="H84" s="202"/>
      <c r="I84" s="203"/>
      <c r="K84" s="202"/>
      <c r="L84" s="312"/>
      <c r="M84" s="313"/>
      <c r="N84" s="313"/>
      <c r="O84" s="313"/>
      <c r="R84" s="202"/>
    </row>
    <row r="85" spans="1:18" ht="12.75" customHeight="1" x14ac:dyDescent="0.2">
      <c r="A85" s="351">
        <v>550</v>
      </c>
      <c r="B85" s="302" t="s">
        <v>179</v>
      </c>
      <c r="C85" s="303" t="s">
        <v>258</v>
      </c>
      <c r="D85" s="304" t="s">
        <v>259</v>
      </c>
      <c r="E85" s="356">
        <v>550</v>
      </c>
      <c r="F85" s="354">
        <v>550</v>
      </c>
      <c r="G85" s="360"/>
      <c r="H85" s="202"/>
      <c r="I85" s="203"/>
      <c r="K85" s="202"/>
      <c r="L85" s="312"/>
      <c r="M85" s="313"/>
      <c r="N85" s="313"/>
      <c r="O85" s="313"/>
      <c r="R85" s="202"/>
    </row>
    <row r="86" spans="1:18" ht="12.75" customHeight="1" x14ac:dyDescent="0.2">
      <c r="A86" s="301">
        <v>300</v>
      </c>
      <c r="B86" s="302" t="s">
        <v>179</v>
      </c>
      <c r="C86" s="303" t="s">
        <v>260</v>
      </c>
      <c r="D86" s="304" t="s">
        <v>261</v>
      </c>
      <c r="E86" s="358">
        <v>300</v>
      </c>
      <c r="F86" s="306">
        <v>300</v>
      </c>
      <c r="G86" s="360"/>
      <c r="H86" s="202"/>
      <c r="I86" s="203"/>
      <c r="K86" s="202"/>
      <c r="L86" s="312"/>
      <c r="M86" s="313"/>
      <c r="N86" s="313"/>
      <c r="O86" s="313"/>
      <c r="R86" s="202"/>
    </row>
    <row r="87" spans="1:18" ht="12.75" customHeight="1" x14ac:dyDescent="0.2">
      <c r="A87" s="301">
        <v>200</v>
      </c>
      <c r="B87" s="302" t="s">
        <v>179</v>
      </c>
      <c r="C87" s="303" t="s">
        <v>262</v>
      </c>
      <c r="D87" s="304" t="s">
        <v>263</v>
      </c>
      <c r="E87" s="358">
        <v>200</v>
      </c>
      <c r="F87" s="306">
        <v>200</v>
      </c>
      <c r="G87" s="361"/>
      <c r="H87" s="202"/>
      <c r="I87" s="203"/>
      <c r="K87" s="202"/>
      <c r="L87" s="312"/>
      <c r="M87" s="313"/>
      <c r="N87" s="313"/>
      <c r="O87" s="313"/>
      <c r="R87" s="202"/>
    </row>
    <row r="88" spans="1:18" ht="12.75" customHeight="1" x14ac:dyDescent="0.2">
      <c r="A88" s="301">
        <v>300</v>
      </c>
      <c r="B88" s="302" t="s">
        <v>179</v>
      </c>
      <c r="C88" s="303" t="s">
        <v>264</v>
      </c>
      <c r="D88" s="304" t="s">
        <v>265</v>
      </c>
      <c r="E88" s="358">
        <v>200</v>
      </c>
      <c r="F88" s="306">
        <v>200</v>
      </c>
      <c r="G88" s="360"/>
      <c r="H88" s="202"/>
      <c r="I88" s="203"/>
      <c r="K88" s="202"/>
      <c r="L88" s="312"/>
      <c r="M88" s="313"/>
      <c r="N88" s="313"/>
      <c r="O88" s="313"/>
      <c r="R88" s="202"/>
    </row>
    <row r="89" spans="1:18" ht="12.75" customHeight="1" x14ac:dyDescent="0.2">
      <c r="A89" s="351">
        <f>363+587</f>
        <v>950</v>
      </c>
      <c r="B89" s="302" t="s">
        <v>179</v>
      </c>
      <c r="C89" s="303" t="s">
        <v>266</v>
      </c>
      <c r="D89" s="304" t="s">
        <v>267</v>
      </c>
      <c r="E89" s="356">
        <v>950</v>
      </c>
      <c r="F89" s="354">
        <v>950</v>
      </c>
      <c r="G89" s="360"/>
      <c r="H89" s="202"/>
      <c r="I89" s="203"/>
      <c r="K89" s="202"/>
      <c r="L89" s="312"/>
      <c r="M89" s="313"/>
      <c r="N89" s="313"/>
      <c r="O89" s="313"/>
      <c r="R89" s="202"/>
    </row>
    <row r="90" spans="1:18" ht="12.75" customHeight="1" x14ac:dyDescent="0.2">
      <c r="A90" s="351">
        <v>250</v>
      </c>
      <c r="B90" s="302" t="s">
        <v>179</v>
      </c>
      <c r="C90" s="303" t="s">
        <v>268</v>
      </c>
      <c r="D90" s="304" t="s">
        <v>269</v>
      </c>
      <c r="E90" s="356">
        <v>250</v>
      </c>
      <c r="F90" s="354">
        <v>250</v>
      </c>
      <c r="G90" s="360"/>
      <c r="H90" s="202"/>
      <c r="I90" s="203"/>
      <c r="K90" s="202"/>
      <c r="L90" s="312"/>
      <c r="M90" s="313"/>
      <c r="N90" s="313"/>
      <c r="O90" s="313"/>
      <c r="R90" s="202"/>
    </row>
    <row r="91" spans="1:18" ht="12.75" customHeight="1" x14ac:dyDescent="0.2">
      <c r="A91" s="351">
        <v>50</v>
      </c>
      <c r="B91" s="302" t="s">
        <v>179</v>
      </c>
      <c r="C91" s="303" t="s">
        <v>270</v>
      </c>
      <c r="D91" s="304" t="s">
        <v>271</v>
      </c>
      <c r="E91" s="356">
        <v>80</v>
      </c>
      <c r="F91" s="354">
        <v>80</v>
      </c>
      <c r="G91" s="360"/>
      <c r="H91" s="202"/>
      <c r="I91" s="203"/>
      <c r="K91" s="202"/>
      <c r="L91" s="204"/>
      <c r="R91" s="202"/>
    </row>
    <row r="92" spans="1:18" ht="12.75" customHeight="1" x14ac:dyDescent="0.2">
      <c r="A92" s="351">
        <v>100</v>
      </c>
      <c r="B92" s="302" t="s">
        <v>179</v>
      </c>
      <c r="C92" s="303" t="s">
        <v>272</v>
      </c>
      <c r="D92" s="304" t="s">
        <v>273</v>
      </c>
      <c r="E92" s="356">
        <v>100</v>
      </c>
      <c r="F92" s="354">
        <v>100</v>
      </c>
      <c r="G92" s="360"/>
      <c r="H92" s="202"/>
      <c r="I92" s="203"/>
      <c r="K92" s="202"/>
      <c r="L92" s="204"/>
      <c r="R92" s="202"/>
    </row>
    <row r="93" spans="1:18" ht="12.75" customHeight="1" x14ac:dyDescent="0.2">
      <c r="A93" s="351">
        <v>30</v>
      </c>
      <c r="B93" s="302" t="s">
        <v>179</v>
      </c>
      <c r="C93" s="352" t="s">
        <v>274</v>
      </c>
      <c r="D93" s="355" t="s">
        <v>275</v>
      </c>
      <c r="E93" s="356">
        <v>30</v>
      </c>
      <c r="F93" s="354">
        <v>30</v>
      </c>
      <c r="G93" s="360"/>
      <c r="H93" s="202"/>
      <c r="I93" s="203"/>
      <c r="K93" s="202"/>
      <c r="L93" s="204"/>
      <c r="R93" s="202"/>
    </row>
    <row r="94" spans="1:18" ht="12.75" customHeight="1" x14ac:dyDescent="0.2">
      <c r="A94" s="351">
        <v>30</v>
      </c>
      <c r="B94" s="302" t="s">
        <v>179</v>
      </c>
      <c r="C94" s="352" t="s">
        <v>276</v>
      </c>
      <c r="D94" s="355" t="s">
        <v>277</v>
      </c>
      <c r="E94" s="356">
        <v>0</v>
      </c>
      <c r="F94" s="354">
        <v>0</v>
      </c>
      <c r="G94" s="360"/>
      <c r="H94" s="202"/>
      <c r="I94" s="203"/>
      <c r="K94" s="202"/>
      <c r="L94" s="204"/>
      <c r="R94" s="202"/>
    </row>
    <row r="95" spans="1:18" ht="12.75" customHeight="1" x14ac:dyDescent="0.2">
      <c r="A95" s="351">
        <v>550</v>
      </c>
      <c r="B95" s="302" t="s">
        <v>179</v>
      </c>
      <c r="C95" s="352" t="s">
        <v>278</v>
      </c>
      <c r="D95" s="355" t="s">
        <v>279</v>
      </c>
      <c r="E95" s="356">
        <v>0</v>
      </c>
      <c r="F95" s="354">
        <v>0</v>
      </c>
      <c r="G95" s="360"/>
      <c r="H95" s="202"/>
      <c r="I95" s="203"/>
      <c r="K95" s="202"/>
      <c r="L95" s="204"/>
      <c r="R95" s="202"/>
    </row>
    <row r="96" spans="1:18" ht="12.75" customHeight="1" x14ac:dyDescent="0.2">
      <c r="A96" s="351">
        <v>120</v>
      </c>
      <c r="B96" s="302" t="s">
        <v>179</v>
      </c>
      <c r="C96" s="352" t="s">
        <v>280</v>
      </c>
      <c r="D96" s="355" t="s">
        <v>281</v>
      </c>
      <c r="E96" s="356">
        <v>120</v>
      </c>
      <c r="F96" s="354">
        <v>120</v>
      </c>
      <c r="G96" s="360"/>
      <c r="H96" s="202"/>
      <c r="I96" s="203"/>
      <c r="K96" s="202"/>
      <c r="L96" s="204"/>
      <c r="R96" s="202"/>
    </row>
    <row r="97" spans="1:18" ht="12.75" customHeight="1" x14ac:dyDescent="0.2">
      <c r="A97" s="351">
        <v>50</v>
      </c>
      <c r="B97" s="302" t="s">
        <v>179</v>
      </c>
      <c r="C97" s="352" t="s">
        <v>282</v>
      </c>
      <c r="D97" s="355" t="s">
        <v>283</v>
      </c>
      <c r="E97" s="356">
        <v>50</v>
      </c>
      <c r="F97" s="354">
        <v>50</v>
      </c>
      <c r="G97" s="360"/>
      <c r="H97" s="202"/>
      <c r="I97" s="203"/>
      <c r="K97" s="202"/>
      <c r="L97" s="204"/>
      <c r="R97" s="202"/>
    </row>
    <row r="98" spans="1:18" ht="12.75" customHeight="1" x14ac:dyDescent="0.2">
      <c r="A98" s="351">
        <v>50</v>
      </c>
      <c r="B98" s="302" t="s">
        <v>179</v>
      </c>
      <c r="C98" s="352" t="s">
        <v>284</v>
      </c>
      <c r="D98" s="355" t="s">
        <v>285</v>
      </c>
      <c r="E98" s="356">
        <v>0</v>
      </c>
      <c r="F98" s="354">
        <v>0</v>
      </c>
      <c r="G98" s="360"/>
      <c r="H98" s="202"/>
      <c r="I98" s="203"/>
      <c r="K98" s="202"/>
      <c r="L98" s="204"/>
      <c r="R98" s="202"/>
    </row>
    <row r="99" spans="1:18" ht="12.75" customHeight="1" x14ac:dyDescent="0.2">
      <c r="A99" s="2800">
        <v>554.1</v>
      </c>
      <c r="B99" s="362" t="s">
        <v>179</v>
      </c>
      <c r="C99" s="363" t="s">
        <v>286</v>
      </c>
      <c r="D99" s="364" t="s">
        <v>287</v>
      </c>
      <c r="E99" s="365">
        <v>550</v>
      </c>
      <c r="F99" s="366">
        <v>550</v>
      </c>
      <c r="G99" s="359"/>
      <c r="H99" s="202"/>
      <c r="I99" s="203"/>
      <c r="K99" s="202"/>
      <c r="L99" s="204"/>
      <c r="R99" s="202"/>
    </row>
    <row r="100" spans="1:18" ht="12.75" customHeight="1" x14ac:dyDescent="0.2">
      <c r="A100" s="301">
        <v>500</v>
      </c>
      <c r="B100" s="332" t="s">
        <v>179</v>
      </c>
      <c r="C100" s="303" t="s">
        <v>288</v>
      </c>
      <c r="D100" s="304" t="s">
        <v>289</v>
      </c>
      <c r="E100" s="358">
        <v>500</v>
      </c>
      <c r="F100" s="306">
        <v>500</v>
      </c>
      <c r="G100" s="360"/>
      <c r="H100" s="202"/>
      <c r="I100" s="203"/>
      <c r="K100" s="202"/>
      <c r="L100" s="204"/>
      <c r="R100" s="202"/>
    </row>
    <row r="101" spans="1:18" s="213" customFormat="1" ht="12.75" customHeight="1" x14ac:dyDescent="0.2">
      <c r="A101" s="301">
        <v>500</v>
      </c>
      <c r="B101" s="332" t="s">
        <v>179</v>
      </c>
      <c r="C101" s="303" t="s">
        <v>1831</v>
      </c>
      <c r="D101" s="304" t="s">
        <v>1832</v>
      </c>
      <c r="E101" s="358">
        <v>500</v>
      </c>
      <c r="F101" s="306">
        <v>500</v>
      </c>
      <c r="G101" s="360"/>
      <c r="H101" s="228"/>
      <c r="J101" s="216"/>
      <c r="K101" s="216"/>
      <c r="M101" s="217"/>
      <c r="N101" s="217"/>
      <c r="O101" s="217"/>
      <c r="P101" s="217"/>
      <c r="Q101" s="217"/>
      <c r="R101" s="217"/>
    </row>
    <row r="102" spans="1:18" s="213" customFormat="1" ht="12.75" customHeight="1" x14ac:dyDescent="0.2">
      <c r="A102" s="301">
        <v>0</v>
      </c>
      <c r="B102" s="332" t="s">
        <v>179</v>
      </c>
      <c r="C102" s="922" t="s">
        <v>2259</v>
      </c>
      <c r="D102" s="304" t="s">
        <v>1833</v>
      </c>
      <c r="E102" s="358">
        <v>550</v>
      </c>
      <c r="F102" s="306">
        <v>550</v>
      </c>
      <c r="G102" s="360"/>
      <c r="H102" s="289"/>
      <c r="J102" s="216"/>
      <c r="K102" s="216"/>
      <c r="M102" s="217"/>
      <c r="N102" s="217"/>
      <c r="O102" s="217"/>
      <c r="P102" s="217"/>
      <c r="Q102" s="217"/>
      <c r="R102" s="217"/>
    </row>
    <row r="103" spans="1:18" s="213" customFormat="1" ht="12.75" customHeight="1" x14ac:dyDescent="0.2">
      <c r="A103" s="301">
        <v>0</v>
      </c>
      <c r="B103" s="332" t="s">
        <v>179</v>
      </c>
      <c r="C103" s="922" t="s">
        <v>2260</v>
      </c>
      <c r="D103" s="304" t="s">
        <v>1834</v>
      </c>
      <c r="E103" s="358">
        <v>1000</v>
      </c>
      <c r="F103" s="306">
        <v>1000</v>
      </c>
      <c r="G103" s="360"/>
      <c r="H103" s="289"/>
      <c r="J103" s="216"/>
      <c r="K103" s="216"/>
      <c r="M103" s="217"/>
      <c r="N103" s="217"/>
      <c r="O103" s="217"/>
      <c r="P103" s="217"/>
      <c r="Q103" s="217"/>
      <c r="R103" s="217"/>
    </row>
    <row r="104" spans="1:18" s="213" customFormat="1" ht="12.75" customHeight="1" x14ac:dyDescent="0.2">
      <c r="A104" s="301">
        <v>0</v>
      </c>
      <c r="B104" s="332" t="s">
        <v>179</v>
      </c>
      <c r="C104" s="922" t="s">
        <v>2261</v>
      </c>
      <c r="D104" s="304" t="s">
        <v>1835</v>
      </c>
      <c r="E104" s="358">
        <v>1000</v>
      </c>
      <c r="F104" s="306">
        <v>1000</v>
      </c>
      <c r="G104" s="360"/>
      <c r="H104" s="289"/>
      <c r="J104" s="216"/>
      <c r="K104" s="216"/>
      <c r="M104" s="217"/>
      <c r="N104" s="217"/>
      <c r="O104" s="217"/>
      <c r="P104" s="217"/>
      <c r="Q104" s="217"/>
      <c r="R104" s="217"/>
    </row>
    <row r="105" spans="1:18" s="213" customFormat="1" ht="12.75" customHeight="1" thickBot="1" x14ac:dyDescent="0.25">
      <c r="A105" s="335">
        <v>0</v>
      </c>
      <c r="B105" s="2602" t="s">
        <v>179</v>
      </c>
      <c r="C105" s="2944" t="s">
        <v>2262</v>
      </c>
      <c r="D105" s="338" t="s">
        <v>2263</v>
      </c>
      <c r="E105" s="2603">
        <v>250</v>
      </c>
      <c r="F105" s="340">
        <v>250</v>
      </c>
      <c r="G105" s="2604"/>
      <c r="H105" s="289"/>
      <c r="J105" s="216"/>
      <c r="K105" s="216"/>
      <c r="M105" s="217"/>
      <c r="N105" s="217"/>
      <c r="O105" s="217"/>
      <c r="P105" s="217"/>
      <c r="Q105" s="217"/>
      <c r="R105" s="217"/>
    </row>
    <row r="106" spans="1:18" s="213" customFormat="1" ht="10.5" customHeight="1" x14ac:dyDescent="0.2">
      <c r="A106" s="342"/>
      <c r="B106" s="343"/>
      <c r="C106" s="344"/>
      <c r="D106" s="345"/>
      <c r="E106" s="342"/>
      <c r="F106" s="342"/>
      <c r="G106" s="346"/>
      <c r="H106" s="289"/>
      <c r="J106" s="216"/>
      <c r="K106" s="216"/>
      <c r="M106" s="217"/>
      <c r="N106" s="217"/>
      <c r="O106" s="217"/>
      <c r="P106" s="217"/>
      <c r="Q106" s="217"/>
      <c r="R106" s="217"/>
    </row>
    <row r="107" spans="1:18" s="213" customFormat="1" ht="12" customHeight="1" x14ac:dyDescent="0.25">
      <c r="A107" s="220"/>
      <c r="B107" s="289"/>
      <c r="C107" s="220"/>
      <c r="D107" s="220"/>
      <c r="E107" s="220"/>
      <c r="F107" s="220"/>
      <c r="G107" s="220"/>
      <c r="H107" s="289"/>
      <c r="J107" s="216"/>
      <c r="K107" s="216"/>
      <c r="M107" s="217"/>
      <c r="N107" s="217"/>
      <c r="O107" s="217"/>
      <c r="P107" s="217"/>
      <c r="Q107" s="217"/>
      <c r="R107" s="217"/>
    </row>
    <row r="108" spans="1:18" s="213" customFormat="1" ht="12.75" customHeight="1" x14ac:dyDescent="0.25">
      <c r="B108" s="201" t="s">
        <v>1809</v>
      </c>
      <c r="C108" s="201"/>
      <c r="D108" s="201"/>
      <c r="E108" s="201"/>
      <c r="F108" s="201"/>
      <c r="G108" s="201"/>
      <c r="H108" s="228"/>
      <c r="J108" s="216"/>
      <c r="K108" s="216"/>
      <c r="M108" s="217"/>
      <c r="N108" s="217"/>
      <c r="O108" s="217"/>
      <c r="P108" s="217"/>
      <c r="Q108" s="217"/>
      <c r="R108" s="217"/>
    </row>
    <row r="109" spans="1:18" s="213" customFormat="1" ht="12.75" customHeight="1" thickBot="1" x14ac:dyDescent="0.3">
      <c r="B109" s="214"/>
      <c r="C109" s="214"/>
      <c r="D109" s="214"/>
      <c r="E109" s="288"/>
      <c r="F109" s="288"/>
      <c r="G109" s="182" t="s">
        <v>110</v>
      </c>
      <c r="H109" s="228"/>
      <c r="J109" s="216"/>
      <c r="K109" s="216"/>
      <c r="M109" s="217"/>
      <c r="N109" s="217"/>
      <c r="O109" s="217"/>
      <c r="P109" s="217"/>
      <c r="Q109" s="217"/>
      <c r="R109" s="217"/>
    </row>
    <row r="110" spans="1:18" s="213" customFormat="1" ht="12.75" customHeight="1" x14ac:dyDescent="0.25">
      <c r="A110" s="3472" t="s">
        <v>1801</v>
      </c>
      <c r="B110" s="3480" t="s">
        <v>164</v>
      </c>
      <c r="C110" s="3474" t="s">
        <v>1811</v>
      </c>
      <c r="D110" s="3466" t="s">
        <v>1810</v>
      </c>
      <c r="E110" s="3478" t="s">
        <v>1804</v>
      </c>
      <c r="F110" s="3468" t="s">
        <v>1800</v>
      </c>
      <c r="G110" s="3470" t="s">
        <v>167</v>
      </c>
      <c r="H110" s="228"/>
      <c r="J110" s="216"/>
      <c r="K110" s="216"/>
      <c r="M110" s="217"/>
      <c r="N110" s="217"/>
      <c r="O110" s="217"/>
      <c r="P110" s="217"/>
      <c r="Q110" s="217"/>
      <c r="R110" s="217"/>
    </row>
    <row r="111" spans="1:18" s="213" customFormat="1" ht="12.75" customHeight="1" thickBot="1" x14ac:dyDescent="0.3">
      <c r="A111" s="3473"/>
      <c r="B111" s="3481"/>
      <c r="C111" s="3475"/>
      <c r="D111" s="3467"/>
      <c r="E111" s="3479"/>
      <c r="F111" s="3469"/>
      <c r="G111" s="3471"/>
      <c r="H111" s="228"/>
      <c r="J111" s="216"/>
      <c r="K111" s="216"/>
      <c r="M111" s="217"/>
      <c r="N111" s="217"/>
      <c r="O111" s="217"/>
      <c r="P111" s="217"/>
      <c r="Q111" s="217"/>
      <c r="R111" s="217"/>
    </row>
    <row r="112" spans="1:18" s="213" customFormat="1" ht="12.75" customHeight="1" thickBot="1" x14ac:dyDescent="0.3">
      <c r="A112" s="369">
        <f>A113</f>
        <v>650</v>
      </c>
      <c r="B112" s="465" t="s">
        <v>2</v>
      </c>
      <c r="C112" s="370" t="s">
        <v>168</v>
      </c>
      <c r="D112" s="371" t="s">
        <v>169</v>
      </c>
      <c r="E112" s="369">
        <f>E113</f>
        <v>50</v>
      </c>
      <c r="F112" s="186">
        <f>F113</f>
        <v>50</v>
      </c>
      <c r="G112" s="232" t="s">
        <v>6</v>
      </c>
      <c r="H112" s="228"/>
      <c r="J112" s="216"/>
      <c r="K112" s="216"/>
      <c r="M112" s="217"/>
      <c r="N112" s="217"/>
      <c r="O112" s="217"/>
      <c r="P112" s="217"/>
      <c r="Q112" s="217"/>
      <c r="R112" s="217"/>
    </row>
    <row r="113" spans="1:18" s="213" customFormat="1" ht="12.75" customHeight="1" x14ac:dyDescent="0.2">
      <c r="A113" s="294">
        <f>SUM(A114:A115)</f>
        <v>650</v>
      </c>
      <c r="B113" s="372" t="s">
        <v>6</v>
      </c>
      <c r="C113" s="296" t="s">
        <v>6</v>
      </c>
      <c r="D113" s="373" t="s">
        <v>1951</v>
      </c>
      <c r="E113" s="298">
        <f>SUM(E114:E115)</f>
        <v>50</v>
      </c>
      <c r="F113" s="299">
        <f>SUM(F114:F115)</f>
        <v>50</v>
      </c>
      <c r="G113" s="467"/>
      <c r="H113" s="228"/>
      <c r="J113" s="216"/>
      <c r="K113" s="216"/>
      <c r="M113" s="217"/>
      <c r="N113" s="217"/>
      <c r="O113" s="217"/>
      <c r="P113" s="217"/>
      <c r="Q113" s="217"/>
      <c r="R113" s="217"/>
    </row>
    <row r="114" spans="1:18" s="213" customFormat="1" ht="12.75" customHeight="1" x14ac:dyDescent="0.2">
      <c r="A114" s="301">
        <v>600</v>
      </c>
      <c r="B114" s="375" t="s">
        <v>2</v>
      </c>
      <c r="C114" s="303" t="s">
        <v>1836</v>
      </c>
      <c r="D114" s="376" t="s">
        <v>1837</v>
      </c>
      <c r="E114" s="305">
        <v>0</v>
      </c>
      <c r="F114" s="306">
        <v>0</v>
      </c>
      <c r="G114" s="385"/>
      <c r="H114" s="228"/>
      <c r="J114" s="216"/>
      <c r="K114" s="216"/>
      <c r="M114" s="217"/>
      <c r="N114" s="217"/>
      <c r="O114" s="217"/>
      <c r="P114" s="217"/>
      <c r="Q114" s="217"/>
      <c r="R114" s="217"/>
    </row>
    <row r="115" spans="1:18" s="213" customFormat="1" ht="12.75" customHeight="1" thickBot="1" x14ac:dyDescent="0.25">
      <c r="A115" s="2605">
        <v>50</v>
      </c>
      <c r="B115" s="2606" t="s">
        <v>2</v>
      </c>
      <c r="C115" s="367" t="s">
        <v>1922</v>
      </c>
      <c r="D115" s="2607" t="s">
        <v>1838</v>
      </c>
      <c r="E115" s="2608">
        <v>50</v>
      </c>
      <c r="F115" s="368">
        <v>50</v>
      </c>
      <c r="G115" s="470"/>
      <c r="H115" s="228"/>
      <c r="J115" s="216"/>
      <c r="K115" s="216"/>
      <c r="M115" s="217"/>
      <c r="N115" s="217"/>
      <c r="O115" s="217"/>
      <c r="P115" s="217"/>
      <c r="Q115" s="217"/>
      <c r="R115" s="217"/>
    </row>
    <row r="116" spans="1:18" s="213" customFormat="1" ht="10.5" customHeight="1" x14ac:dyDescent="0.25">
      <c r="B116" s="228"/>
      <c r="H116" s="228"/>
      <c r="J116" s="216"/>
      <c r="K116" s="216"/>
      <c r="M116" s="217"/>
      <c r="N116" s="217"/>
      <c r="O116" s="217"/>
      <c r="P116" s="217"/>
      <c r="Q116" s="217"/>
      <c r="R116" s="217"/>
    </row>
    <row r="117" spans="1:18" s="213" customFormat="1" ht="12" customHeight="1" x14ac:dyDescent="0.25">
      <c r="B117" s="228"/>
      <c r="H117" s="228"/>
      <c r="J117" s="216"/>
      <c r="K117" s="216"/>
      <c r="M117" s="217"/>
      <c r="N117" s="217"/>
      <c r="O117" s="217"/>
      <c r="P117" s="217"/>
      <c r="Q117" s="217"/>
      <c r="R117" s="217"/>
    </row>
    <row r="118" spans="1:18" s="213" customFormat="1" ht="18.75" customHeight="1" x14ac:dyDescent="0.25">
      <c r="B118" s="201" t="s">
        <v>290</v>
      </c>
      <c r="C118" s="201"/>
      <c r="D118" s="201"/>
      <c r="E118" s="201"/>
      <c r="F118" s="201"/>
      <c r="G118" s="201"/>
      <c r="H118" s="179"/>
      <c r="J118" s="216"/>
      <c r="K118" s="216"/>
      <c r="M118" s="217"/>
      <c r="N118" s="217"/>
      <c r="O118" s="217"/>
      <c r="P118" s="217"/>
      <c r="Q118" s="217"/>
      <c r="R118" s="217"/>
    </row>
    <row r="119" spans="1:18" s="213" customFormat="1" ht="12.75" customHeight="1" thickBot="1" x14ac:dyDescent="0.3">
      <c r="B119" s="214"/>
      <c r="C119" s="214"/>
      <c r="D119" s="214"/>
      <c r="E119" s="288"/>
      <c r="F119" s="288"/>
      <c r="G119" s="182" t="s">
        <v>110</v>
      </c>
      <c r="H119" s="289"/>
      <c r="J119" s="216"/>
      <c r="K119" s="216"/>
      <c r="M119" s="217"/>
      <c r="N119" s="217"/>
      <c r="O119" s="217"/>
      <c r="P119" s="217"/>
      <c r="Q119" s="217"/>
      <c r="R119" s="217"/>
    </row>
    <row r="120" spans="1:18" s="213" customFormat="1" ht="12" customHeight="1" x14ac:dyDescent="0.25">
      <c r="A120" s="3472" t="s">
        <v>1801</v>
      </c>
      <c r="B120" s="3480" t="s">
        <v>164</v>
      </c>
      <c r="C120" s="3474" t="s">
        <v>291</v>
      </c>
      <c r="D120" s="3466" t="s">
        <v>292</v>
      </c>
      <c r="E120" s="3478" t="s">
        <v>1804</v>
      </c>
      <c r="F120" s="3468" t="s">
        <v>1800</v>
      </c>
      <c r="G120" s="3470" t="s">
        <v>167</v>
      </c>
      <c r="I120" s="216"/>
      <c r="J120" s="216"/>
      <c r="L120" s="217"/>
      <c r="M120" s="217"/>
      <c r="N120" s="217"/>
      <c r="O120" s="217"/>
      <c r="P120" s="217"/>
      <c r="Q120" s="217"/>
    </row>
    <row r="121" spans="1:18" s="213" customFormat="1" ht="16.5" customHeight="1" thickBot="1" x14ac:dyDescent="0.3">
      <c r="A121" s="3473"/>
      <c r="B121" s="3481"/>
      <c r="C121" s="3475"/>
      <c r="D121" s="3467"/>
      <c r="E121" s="3479"/>
      <c r="F121" s="3469"/>
      <c r="G121" s="3471"/>
      <c r="I121" s="216"/>
      <c r="J121" s="216"/>
      <c r="L121" s="217"/>
      <c r="M121" s="217"/>
      <c r="N121" s="217"/>
      <c r="O121" s="217"/>
      <c r="P121" s="217"/>
      <c r="Q121" s="217"/>
    </row>
    <row r="122" spans="1:18" s="213" customFormat="1" ht="15" customHeight="1" thickBot="1" x14ac:dyDescent="0.3">
      <c r="A122" s="369">
        <f>A123</f>
        <v>11500</v>
      </c>
      <c r="B122" s="465" t="s">
        <v>2</v>
      </c>
      <c r="C122" s="370" t="s">
        <v>168</v>
      </c>
      <c r="D122" s="371" t="s">
        <v>169</v>
      </c>
      <c r="E122" s="369">
        <f>E123</f>
        <v>17720</v>
      </c>
      <c r="F122" s="186">
        <f>F123</f>
        <v>17720</v>
      </c>
      <c r="G122" s="232" t="s">
        <v>6</v>
      </c>
      <c r="I122" s="247"/>
      <c r="J122" s="216"/>
      <c r="K122" s="216"/>
      <c r="L122" s="217"/>
      <c r="M122" s="217"/>
      <c r="N122" s="217"/>
      <c r="O122" s="217"/>
      <c r="P122" s="217"/>
      <c r="Q122" s="217"/>
    </row>
    <row r="123" spans="1:18" s="213" customFormat="1" ht="12.75" customHeight="1" x14ac:dyDescent="0.2">
      <c r="A123" s="294">
        <f>SUM(A124:A140)</f>
        <v>11500</v>
      </c>
      <c r="B123" s="372" t="s">
        <v>6</v>
      </c>
      <c r="C123" s="296" t="s">
        <v>6</v>
      </c>
      <c r="D123" s="373" t="s">
        <v>293</v>
      </c>
      <c r="E123" s="298">
        <f t="shared" ref="E123:F123" si="0">SUM(E124:E140)</f>
        <v>17720</v>
      </c>
      <c r="F123" s="299">
        <f t="shared" si="0"/>
        <v>17720</v>
      </c>
      <c r="G123" s="467"/>
      <c r="I123" s="216"/>
      <c r="J123" s="216"/>
      <c r="L123" s="217"/>
      <c r="M123" s="217"/>
      <c r="N123" s="217"/>
      <c r="O123" s="217"/>
      <c r="P123" s="217"/>
      <c r="Q123" s="217"/>
    </row>
    <row r="124" spans="1:18" s="213" customFormat="1" ht="12.75" customHeight="1" x14ac:dyDescent="0.2">
      <c r="A124" s="301">
        <v>250</v>
      </c>
      <c r="B124" s="375" t="s">
        <v>170</v>
      </c>
      <c r="C124" s="303" t="s">
        <v>294</v>
      </c>
      <c r="D124" s="376" t="s">
        <v>1839</v>
      </c>
      <c r="E124" s="305">
        <v>1250</v>
      </c>
      <c r="F124" s="306">
        <v>1250</v>
      </c>
      <c r="G124" s="385"/>
      <c r="I124" s="216"/>
      <c r="J124" s="216"/>
      <c r="L124" s="217"/>
      <c r="M124" s="217"/>
      <c r="N124" s="217"/>
      <c r="O124" s="217"/>
      <c r="P124" s="217"/>
      <c r="Q124" s="217"/>
    </row>
    <row r="125" spans="1:18" s="213" customFormat="1" ht="12.75" customHeight="1" x14ac:dyDescent="0.2">
      <c r="A125" s="301">
        <v>900</v>
      </c>
      <c r="B125" s="375" t="s">
        <v>2</v>
      </c>
      <c r="C125" s="303" t="s">
        <v>295</v>
      </c>
      <c r="D125" s="376" t="s">
        <v>296</v>
      </c>
      <c r="E125" s="305">
        <v>900</v>
      </c>
      <c r="F125" s="306">
        <v>900</v>
      </c>
      <c r="G125" s="385"/>
      <c r="I125" s="216"/>
      <c r="J125" s="216"/>
      <c r="L125" s="217"/>
      <c r="M125" s="217"/>
      <c r="N125" s="217"/>
      <c r="O125" s="217"/>
      <c r="P125" s="217"/>
      <c r="Q125" s="217"/>
    </row>
    <row r="126" spans="1:18" s="213" customFormat="1" ht="12.75" customHeight="1" x14ac:dyDescent="0.2">
      <c r="A126" s="301">
        <v>320</v>
      </c>
      <c r="B126" s="375" t="s">
        <v>2</v>
      </c>
      <c r="C126" s="303" t="s">
        <v>297</v>
      </c>
      <c r="D126" s="376" t="s">
        <v>298</v>
      </c>
      <c r="E126" s="305">
        <v>320</v>
      </c>
      <c r="F126" s="306">
        <v>320</v>
      </c>
      <c r="G126" s="385"/>
      <c r="I126" s="216"/>
      <c r="J126" s="216"/>
      <c r="L126" s="217"/>
      <c r="M126" s="217"/>
      <c r="N126" s="217"/>
      <c r="O126" s="217"/>
      <c r="P126" s="217"/>
      <c r="Q126" s="217"/>
    </row>
    <row r="127" spans="1:18" s="213" customFormat="1" ht="12.75" customHeight="1" x14ac:dyDescent="0.2">
      <c r="A127" s="301">
        <v>880</v>
      </c>
      <c r="B127" s="375" t="s">
        <v>2</v>
      </c>
      <c r="C127" s="303" t="s">
        <v>299</v>
      </c>
      <c r="D127" s="376" t="s">
        <v>300</v>
      </c>
      <c r="E127" s="305">
        <v>880</v>
      </c>
      <c r="F127" s="306">
        <v>880</v>
      </c>
      <c r="G127" s="385"/>
      <c r="I127" s="216"/>
      <c r="J127" s="216"/>
      <c r="L127" s="217"/>
      <c r="M127" s="217"/>
      <c r="N127" s="217"/>
      <c r="O127" s="217"/>
      <c r="P127" s="217"/>
      <c r="Q127" s="217"/>
    </row>
    <row r="128" spans="1:18" s="213" customFormat="1" ht="12.75" customHeight="1" x14ac:dyDescent="0.2">
      <c r="A128" s="301">
        <v>500</v>
      </c>
      <c r="B128" s="375" t="s">
        <v>2</v>
      </c>
      <c r="C128" s="303" t="s">
        <v>301</v>
      </c>
      <c r="D128" s="376" t="s">
        <v>111</v>
      </c>
      <c r="E128" s="305">
        <v>500</v>
      </c>
      <c r="F128" s="306">
        <v>500</v>
      </c>
      <c r="G128" s="385"/>
      <c r="I128" s="216"/>
      <c r="J128" s="216"/>
      <c r="L128" s="217"/>
      <c r="M128" s="217"/>
      <c r="N128" s="217"/>
      <c r="O128" s="217"/>
      <c r="P128" s="217"/>
      <c r="Q128" s="217"/>
    </row>
    <row r="129" spans="1:18" s="213" customFormat="1" ht="12.75" customHeight="1" x14ac:dyDescent="0.25">
      <c r="A129" s="377">
        <v>100</v>
      </c>
      <c r="B129" s="378" t="s">
        <v>2</v>
      </c>
      <c r="C129" s="379" t="s">
        <v>302</v>
      </c>
      <c r="D129" s="380" t="s">
        <v>303</v>
      </c>
      <c r="E129" s="381">
        <v>100</v>
      </c>
      <c r="F129" s="382">
        <v>100</v>
      </c>
      <c r="G129" s="468"/>
      <c r="I129" s="216"/>
      <c r="J129" s="216"/>
      <c r="L129" s="217"/>
      <c r="M129" s="217"/>
      <c r="N129" s="217"/>
      <c r="O129" s="217"/>
      <c r="P129" s="217"/>
      <c r="Q129" s="217"/>
    </row>
    <row r="130" spans="1:18" s="213" customFormat="1" ht="12.75" customHeight="1" x14ac:dyDescent="0.2">
      <c r="A130" s="301">
        <v>50</v>
      </c>
      <c r="B130" s="375" t="s">
        <v>2</v>
      </c>
      <c r="C130" s="303" t="s">
        <v>304</v>
      </c>
      <c r="D130" s="376" t="s">
        <v>305</v>
      </c>
      <c r="E130" s="305">
        <v>50</v>
      </c>
      <c r="F130" s="306">
        <v>50</v>
      </c>
      <c r="G130" s="385"/>
      <c r="I130" s="216"/>
      <c r="J130" s="216"/>
      <c r="L130" s="217"/>
      <c r="M130" s="217"/>
      <c r="N130" s="217"/>
      <c r="O130" s="217"/>
      <c r="P130" s="217"/>
      <c r="Q130" s="217"/>
    </row>
    <row r="131" spans="1:18" s="213" customFormat="1" ht="12.75" customHeight="1" x14ac:dyDescent="0.25">
      <c r="A131" s="377">
        <v>50</v>
      </c>
      <c r="B131" s="383" t="s">
        <v>2</v>
      </c>
      <c r="C131" s="379" t="s">
        <v>306</v>
      </c>
      <c r="D131" s="380" t="s">
        <v>307</v>
      </c>
      <c r="E131" s="381">
        <v>50</v>
      </c>
      <c r="F131" s="382">
        <v>0</v>
      </c>
      <c r="G131" s="385"/>
      <c r="I131" s="216"/>
      <c r="J131" s="216"/>
      <c r="L131" s="217"/>
      <c r="M131" s="217"/>
      <c r="N131" s="217"/>
      <c r="O131" s="217"/>
      <c r="P131" s="217"/>
      <c r="Q131" s="217"/>
    </row>
    <row r="132" spans="1:18" s="213" customFormat="1" ht="12.75" customHeight="1" x14ac:dyDescent="0.2">
      <c r="A132" s="301">
        <v>200</v>
      </c>
      <c r="B132" s="375" t="s">
        <v>2</v>
      </c>
      <c r="C132" s="303" t="s">
        <v>308</v>
      </c>
      <c r="D132" s="380" t="s">
        <v>1840</v>
      </c>
      <c r="E132" s="305">
        <v>100</v>
      </c>
      <c r="F132" s="306">
        <v>100</v>
      </c>
      <c r="G132" s="468"/>
      <c r="I132" s="216"/>
      <c r="J132" s="216"/>
      <c r="L132" s="217"/>
      <c r="M132" s="217"/>
      <c r="N132" s="217"/>
      <c r="O132" s="217"/>
      <c r="P132" s="217"/>
      <c r="Q132" s="217"/>
    </row>
    <row r="133" spans="1:18" s="213" customFormat="1" x14ac:dyDescent="0.25">
      <c r="A133" s="377">
        <v>20</v>
      </c>
      <c r="B133" s="378" t="s">
        <v>2</v>
      </c>
      <c r="C133" s="379" t="s">
        <v>309</v>
      </c>
      <c r="D133" s="380" t="s">
        <v>114</v>
      </c>
      <c r="E133" s="381">
        <v>20</v>
      </c>
      <c r="F133" s="382">
        <v>20</v>
      </c>
      <c r="G133" s="385"/>
      <c r="I133" s="216"/>
      <c r="J133" s="216"/>
      <c r="L133" s="217"/>
      <c r="M133" s="217"/>
      <c r="N133" s="217"/>
      <c r="O133" s="217"/>
      <c r="P133" s="217"/>
      <c r="Q133" s="217"/>
    </row>
    <row r="134" spans="1:18" s="213" customFormat="1" x14ac:dyDescent="0.25">
      <c r="A134" s="377">
        <v>100</v>
      </c>
      <c r="B134" s="383" t="s">
        <v>2</v>
      </c>
      <c r="C134" s="379" t="s">
        <v>332</v>
      </c>
      <c r="D134" s="173" t="s">
        <v>115</v>
      </c>
      <c r="E134" s="381">
        <v>100</v>
      </c>
      <c r="F134" s="382">
        <v>100</v>
      </c>
      <c r="G134" s="385"/>
      <c r="I134" s="290"/>
      <c r="J134" s="216"/>
      <c r="L134" s="217"/>
      <c r="M134" s="217"/>
      <c r="N134" s="217"/>
      <c r="O134" s="217"/>
      <c r="P134" s="217"/>
      <c r="Q134" s="217"/>
    </row>
    <row r="135" spans="1:18" s="213" customFormat="1" x14ac:dyDescent="0.25">
      <c r="A135" s="377">
        <v>30</v>
      </c>
      <c r="B135" s="383" t="s">
        <v>2</v>
      </c>
      <c r="C135" s="379" t="s">
        <v>331</v>
      </c>
      <c r="D135" s="173" t="s">
        <v>113</v>
      </c>
      <c r="E135" s="381">
        <v>50</v>
      </c>
      <c r="F135" s="382">
        <v>100</v>
      </c>
      <c r="G135" s="385"/>
      <c r="H135" s="466"/>
      <c r="I135" s="466"/>
      <c r="J135" s="216"/>
      <c r="L135" s="217"/>
      <c r="M135" s="217"/>
      <c r="N135" s="217"/>
      <c r="O135" s="217"/>
      <c r="P135" s="217"/>
      <c r="Q135" s="217"/>
    </row>
    <row r="136" spans="1:18" s="213" customFormat="1" ht="22.5" x14ac:dyDescent="0.25">
      <c r="A136" s="377">
        <v>100</v>
      </c>
      <c r="B136" s="383" t="s">
        <v>2</v>
      </c>
      <c r="C136" s="379" t="s">
        <v>1841</v>
      </c>
      <c r="D136" s="2610" t="s">
        <v>116</v>
      </c>
      <c r="E136" s="381">
        <v>100</v>
      </c>
      <c r="F136" s="382">
        <v>100</v>
      </c>
      <c r="G136" s="385"/>
      <c r="H136" s="466"/>
      <c r="I136" s="466"/>
      <c r="J136" s="216"/>
      <c r="L136" s="217"/>
      <c r="M136" s="217"/>
      <c r="N136" s="217"/>
      <c r="O136" s="217"/>
      <c r="P136" s="217"/>
      <c r="Q136" s="217"/>
    </row>
    <row r="137" spans="1:18" s="213" customFormat="1" ht="22.5" x14ac:dyDescent="0.25">
      <c r="A137" s="1115">
        <v>8000</v>
      </c>
      <c r="B137" s="1686" t="s">
        <v>2</v>
      </c>
      <c r="C137" s="2609" t="s">
        <v>310</v>
      </c>
      <c r="D137" s="632" t="s">
        <v>112</v>
      </c>
      <c r="E137" s="977">
        <v>8000</v>
      </c>
      <c r="F137" s="1128">
        <v>8000</v>
      </c>
      <c r="G137" s="388"/>
      <c r="I137" s="216"/>
      <c r="J137" s="216"/>
      <c r="L137" s="217"/>
      <c r="M137" s="217"/>
      <c r="N137" s="217"/>
      <c r="O137" s="217"/>
      <c r="P137" s="217"/>
      <c r="Q137" s="217"/>
    </row>
    <row r="138" spans="1:18" s="213" customFormat="1" ht="22.5" x14ac:dyDescent="0.2">
      <c r="A138" s="301">
        <v>0</v>
      </c>
      <c r="B138" s="375" t="s">
        <v>2</v>
      </c>
      <c r="C138" s="303" t="s">
        <v>1843</v>
      </c>
      <c r="D138" s="380" t="s">
        <v>1844</v>
      </c>
      <c r="E138" s="305">
        <v>100</v>
      </c>
      <c r="F138" s="306">
        <v>100</v>
      </c>
      <c r="G138" s="468"/>
      <c r="I138" s="216"/>
      <c r="J138" s="216"/>
      <c r="L138" s="217"/>
      <c r="M138" s="217"/>
      <c r="N138" s="217"/>
      <c r="O138" s="217"/>
      <c r="P138" s="217"/>
      <c r="Q138" s="217"/>
    </row>
    <row r="139" spans="1:18" s="213" customFormat="1" x14ac:dyDescent="0.25">
      <c r="A139" s="377">
        <v>0</v>
      </c>
      <c r="B139" s="383" t="s">
        <v>2</v>
      </c>
      <c r="C139" s="926" t="s">
        <v>2264</v>
      </c>
      <c r="D139" s="173" t="s">
        <v>1842</v>
      </c>
      <c r="E139" s="381">
        <v>200</v>
      </c>
      <c r="F139" s="382">
        <v>200</v>
      </c>
      <c r="G139" s="388"/>
      <c r="I139" s="290"/>
      <c r="J139" s="216"/>
      <c r="L139" s="217"/>
      <c r="M139" s="217"/>
      <c r="N139" s="217"/>
      <c r="O139" s="217"/>
      <c r="P139" s="217"/>
      <c r="Q139" s="217"/>
    </row>
    <row r="140" spans="1:18" s="213" customFormat="1" ht="12" thickBot="1" x14ac:dyDescent="0.3">
      <c r="A140" s="2575">
        <v>0</v>
      </c>
      <c r="B140" s="2611" t="s">
        <v>2</v>
      </c>
      <c r="C140" s="1143" t="s">
        <v>2265</v>
      </c>
      <c r="D140" s="2945" t="s">
        <v>1845</v>
      </c>
      <c r="E140" s="2577">
        <v>5000</v>
      </c>
      <c r="F140" s="2578">
        <v>5000</v>
      </c>
      <c r="G140" s="2612"/>
      <c r="I140" s="466"/>
      <c r="J140" s="216"/>
      <c r="L140" s="217"/>
      <c r="M140" s="217"/>
      <c r="N140" s="217"/>
      <c r="O140" s="217"/>
      <c r="P140" s="217"/>
      <c r="Q140" s="217"/>
    </row>
    <row r="141" spans="1:18" s="213" customFormat="1" x14ac:dyDescent="0.25">
      <c r="H141" s="228"/>
      <c r="J141" s="216"/>
      <c r="K141" s="216"/>
      <c r="M141" s="217"/>
      <c r="N141" s="217"/>
      <c r="O141" s="217"/>
      <c r="P141" s="217"/>
      <c r="Q141" s="217"/>
      <c r="R141" s="217"/>
    </row>
    <row r="142" spans="1:18" s="213" customFormat="1" x14ac:dyDescent="0.25">
      <c r="B142" s="228"/>
      <c r="H142" s="228"/>
      <c r="J142" s="216"/>
      <c r="K142" s="216"/>
      <c r="M142" s="217"/>
      <c r="N142" s="217"/>
      <c r="O142" s="217"/>
      <c r="P142" s="217"/>
      <c r="Q142" s="217"/>
      <c r="R142" s="217"/>
    </row>
    <row r="143" spans="1:18" ht="16.5" customHeight="1" x14ac:dyDescent="0.2">
      <c r="B143" s="201" t="s">
        <v>311</v>
      </c>
      <c r="C143" s="201"/>
      <c r="D143" s="201"/>
      <c r="E143" s="201"/>
      <c r="F143" s="201"/>
      <c r="G143" s="201"/>
      <c r="H143" s="179"/>
    </row>
    <row r="144" spans="1:18" ht="12" thickBot="1" x14ac:dyDescent="0.25">
      <c r="B144" s="214"/>
      <c r="C144" s="214"/>
      <c r="D144" s="214"/>
      <c r="E144" s="181"/>
      <c r="F144" s="181"/>
      <c r="G144" s="181" t="s">
        <v>110</v>
      </c>
      <c r="H144" s="228"/>
    </row>
    <row r="145" spans="1:18" ht="13.5" customHeight="1" x14ac:dyDescent="0.2">
      <c r="A145" s="3472" t="s">
        <v>1801</v>
      </c>
      <c r="B145" s="3480" t="s">
        <v>164</v>
      </c>
      <c r="C145" s="3474" t="s">
        <v>312</v>
      </c>
      <c r="D145" s="3466" t="s">
        <v>313</v>
      </c>
      <c r="E145" s="3478" t="s">
        <v>1804</v>
      </c>
      <c r="F145" s="3468" t="s">
        <v>1800</v>
      </c>
      <c r="G145" s="3470" t="s">
        <v>167</v>
      </c>
      <c r="H145" s="202"/>
      <c r="I145" s="203"/>
      <c r="K145" s="202"/>
      <c r="L145" s="204"/>
      <c r="R145" s="202"/>
    </row>
    <row r="146" spans="1:18" ht="15" customHeight="1" thickBot="1" x14ac:dyDescent="0.25">
      <c r="A146" s="3473"/>
      <c r="B146" s="3481"/>
      <c r="C146" s="3475"/>
      <c r="D146" s="3467"/>
      <c r="E146" s="3479"/>
      <c r="F146" s="3469"/>
      <c r="G146" s="3471"/>
      <c r="H146" s="202"/>
      <c r="I146" s="203"/>
      <c r="K146" s="202"/>
      <c r="L146" s="204"/>
      <c r="R146" s="202"/>
    </row>
    <row r="147" spans="1:18" ht="15" customHeight="1" thickBot="1" x14ac:dyDescent="0.25">
      <c r="A147" s="186">
        <f>A148</f>
        <v>0</v>
      </c>
      <c r="B147" s="292" t="s">
        <v>2</v>
      </c>
      <c r="C147" s="293" t="s">
        <v>168</v>
      </c>
      <c r="D147" s="393" t="s">
        <v>169</v>
      </c>
      <c r="E147" s="186">
        <f>E148</f>
        <v>0</v>
      </c>
      <c r="F147" s="186">
        <v>0</v>
      </c>
      <c r="G147" s="232" t="s">
        <v>6</v>
      </c>
      <c r="H147" s="202"/>
      <c r="I147" s="203"/>
      <c r="K147" s="202"/>
      <c r="L147" s="204"/>
      <c r="R147" s="202"/>
    </row>
    <row r="148" spans="1:18" x14ac:dyDescent="0.2">
      <c r="A148" s="394">
        <f>A149</f>
        <v>0</v>
      </c>
      <c r="B148" s="395" t="s">
        <v>6</v>
      </c>
      <c r="C148" s="396" t="s">
        <v>6</v>
      </c>
      <c r="D148" s="397" t="s">
        <v>314</v>
      </c>
      <c r="E148" s="398">
        <f>E149</f>
        <v>0</v>
      </c>
      <c r="F148" s="399">
        <f>SUM(F149:F149)</f>
        <v>0</v>
      </c>
      <c r="G148" s="400"/>
      <c r="H148" s="202"/>
      <c r="I148" s="203"/>
      <c r="K148" s="202"/>
      <c r="L148" s="204"/>
      <c r="R148" s="202"/>
    </row>
    <row r="149" spans="1:18" ht="12" thickBot="1" x14ac:dyDescent="0.25">
      <c r="A149" s="401">
        <v>0</v>
      </c>
      <c r="B149" s="402" t="s">
        <v>2</v>
      </c>
      <c r="C149" s="403" t="s">
        <v>315</v>
      </c>
      <c r="D149" s="404" t="s">
        <v>316</v>
      </c>
      <c r="E149" s="405">
        <v>0</v>
      </c>
      <c r="F149" s="406">
        <v>0</v>
      </c>
      <c r="G149" s="341"/>
      <c r="H149" s="202"/>
      <c r="I149" s="203"/>
      <c r="K149" s="202"/>
      <c r="L149" s="204"/>
      <c r="R149" s="202"/>
    </row>
    <row r="150" spans="1:18" s="213" customFormat="1" ht="12.75" customHeight="1" x14ac:dyDescent="0.25">
      <c r="B150" s="228"/>
      <c r="H150" s="228"/>
      <c r="J150" s="216"/>
      <c r="K150" s="216"/>
      <c r="M150" s="217"/>
      <c r="N150" s="217"/>
      <c r="O150" s="217"/>
      <c r="P150" s="217"/>
      <c r="Q150" s="217"/>
      <c r="R150" s="217"/>
    </row>
    <row r="151" spans="1:18" s="213" customFormat="1" ht="12.75" customHeight="1" x14ac:dyDescent="0.25">
      <c r="B151" s="228"/>
      <c r="H151" s="228"/>
      <c r="J151" s="216"/>
      <c r="K151" s="216"/>
      <c r="M151" s="217"/>
      <c r="N151" s="217"/>
      <c r="O151" s="217"/>
      <c r="P151" s="217"/>
      <c r="Q151" s="217"/>
      <c r="R151" s="217"/>
    </row>
    <row r="152" spans="1:18" s="213" customFormat="1" ht="18.75" customHeight="1" x14ac:dyDescent="0.25">
      <c r="B152" s="407" t="s">
        <v>317</v>
      </c>
      <c r="C152" s="407"/>
      <c r="D152" s="407"/>
      <c r="E152" s="407"/>
      <c r="F152" s="407"/>
      <c r="G152" s="407"/>
      <c r="H152" s="407"/>
      <c r="J152" s="216"/>
      <c r="K152" s="216"/>
      <c r="M152" s="217"/>
      <c r="N152" s="217"/>
      <c r="O152" s="217"/>
      <c r="P152" s="217"/>
      <c r="Q152" s="217"/>
      <c r="R152" s="217"/>
    </row>
    <row r="153" spans="1:18" s="213" customFormat="1" ht="12.75" customHeight="1" thickBot="1" x14ac:dyDescent="0.3">
      <c r="B153" s="3"/>
      <c r="C153" s="3"/>
      <c r="D153" s="3"/>
      <c r="E153" s="408"/>
      <c r="F153" s="408"/>
      <c r="G153" s="408" t="s">
        <v>110</v>
      </c>
      <c r="H153" s="409"/>
      <c r="J153" s="216"/>
      <c r="K153" s="216"/>
      <c r="M153" s="217"/>
      <c r="N153" s="217"/>
      <c r="O153" s="217"/>
      <c r="P153" s="217"/>
      <c r="Q153" s="217"/>
      <c r="R153" s="217"/>
    </row>
    <row r="154" spans="1:18" s="213" customFormat="1" ht="12.75" customHeight="1" x14ac:dyDescent="0.25">
      <c r="A154" s="3472" t="s">
        <v>1846</v>
      </c>
      <c r="B154" s="3482" t="s">
        <v>318</v>
      </c>
      <c r="C154" s="3484" t="s">
        <v>1929</v>
      </c>
      <c r="D154" s="3466" t="s">
        <v>319</v>
      </c>
      <c r="E154" s="3478" t="s">
        <v>1804</v>
      </c>
      <c r="F154" s="3468" t="s">
        <v>1800</v>
      </c>
      <c r="G154" s="3470" t="s">
        <v>167</v>
      </c>
      <c r="I154" s="216"/>
      <c r="J154" s="216"/>
      <c r="L154" s="217"/>
      <c r="M154" s="217"/>
      <c r="N154" s="217"/>
      <c r="O154" s="217"/>
      <c r="P154" s="217"/>
      <c r="Q154" s="217"/>
    </row>
    <row r="155" spans="1:18" s="213" customFormat="1" ht="16.5" customHeight="1" thickBot="1" x14ac:dyDescent="0.3">
      <c r="A155" s="3473"/>
      <c r="B155" s="3483"/>
      <c r="C155" s="3485"/>
      <c r="D155" s="3486"/>
      <c r="E155" s="3479"/>
      <c r="F155" s="3469"/>
      <c r="G155" s="3471"/>
      <c r="I155" s="216"/>
      <c r="J155" s="216"/>
      <c r="L155" s="217"/>
      <c r="M155" s="217"/>
      <c r="N155" s="217"/>
      <c r="O155" s="217"/>
      <c r="P155" s="217"/>
      <c r="Q155" s="217"/>
    </row>
    <row r="156" spans="1:18" s="213" customFormat="1" ht="15" customHeight="1" thickBot="1" x14ac:dyDescent="0.3">
      <c r="A156" s="410">
        <f>A157</f>
        <v>14800</v>
      </c>
      <c r="B156" s="411" t="s">
        <v>1</v>
      </c>
      <c r="C156" s="412" t="s">
        <v>320</v>
      </c>
      <c r="D156" s="413" t="s">
        <v>321</v>
      </c>
      <c r="E156" s="410">
        <f>E157</f>
        <v>14800</v>
      </c>
      <c r="F156" s="414">
        <f>F157</f>
        <v>14800</v>
      </c>
      <c r="G156" s="232" t="s">
        <v>6</v>
      </c>
      <c r="H156" s="220"/>
      <c r="I156" s="216"/>
      <c r="J156" s="216"/>
      <c r="L156" s="217"/>
      <c r="M156" s="217"/>
      <c r="N156" s="217"/>
      <c r="O156" s="217"/>
      <c r="P156" s="217"/>
      <c r="Q156" s="217"/>
    </row>
    <row r="157" spans="1:18" s="213" customFormat="1" ht="12.75" customHeight="1" x14ac:dyDescent="0.25">
      <c r="A157" s="415">
        <f>SUM(A158:A161)</f>
        <v>14800</v>
      </c>
      <c r="B157" s="656" t="s">
        <v>2</v>
      </c>
      <c r="C157" s="416" t="s">
        <v>6</v>
      </c>
      <c r="D157" s="417" t="s">
        <v>322</v>
      </c>
      <c r="E157" s="418">
        <v>14800</v>
      </c>
      <c r="F157" s="419">
        <f>SUM(F158:F161)</f>
        <v>14800</v>
      </c>
      <c r="G157" s="420"/>
      <c r="I157" s="216"/>
      <c r="J157" s="216"/>
      <c r="L157" s="421"/>
      <c r="M157" s="217"/>
      <c r="N157" s="217"/>
      <c r="O157" s="217"/>
      <c r="P157" s="217"/>
      <c r="Q157" s="217"/>
    </row>
    <row r="158" spans="1:18" s="213" customFormat="1" ht="12.75" customHeight="1" x14ac:dyDescent="0.2">
      <c r="A158" s="422">
        <v>12700</v>
      </c>
      <c r="B158" s="423" t="s">
        <v>2</v>
      </c>
      <c r="C158" s="424">
        <v>1010000</v>
      </c>
      <c r="D158" s="425" t="s">
        <v>323</v>
      </c>
      <c r="E158" s="426"/>
      <c r="F158" s="427">
        <v>12950</v>
      </c>
      <c r="G158" s="428"/>
      <c r="I158" s="216"/>
      <c r="J158" s="216"/>
      <c r="L158" s="217"/>
      <c r="M158" s="217"/>
      <c r="N158" s="217"/>
      <c r="O158" s="217"/>
      <c r="P158" s="217"/>
      <c r="Q158" s="217"/>
    </row>
    <row r="159" spans="1:18" s="213" customFormat="1" ht="12.75" customHeight="1" x14ac:dyDescent="0.2">
      <c r="A159" s="429">
        <v>1200</v>
      </c>
      <c r="B159" s="423" t="s">
        <v>2</v>
      </c>
      <c r="C159" s="424">
        <v>1020000</v>
      </c>
      <c r="D159" s="425" t="s">
        <v>324</v>
      </c>
      <c r="E159" s="430"/>
      <c r="F159" s="431">
        <v>1000</v>
      </c>
      <c r="G159" s="428"/>
      <c r="I159" s="216"/>
      <c r="J159" s="216"/>
      <c r="L159" s="217"/>
      <c r="M159" s="217"/>
      <c r="N159" s="217"/>
      <c r="O159" s="217"/>
      <c r="P159" s="217"/>
      <c r="Q159" s="217"/>
    </row>
    <row r="160" spans="1:18" s="213" customFormat="1" ht="12.75" customHeight="1" x14ac:dyDescent="0.2">
      <c r="A160" s="432">
        <v>800</v>
      </c>
      <c r="B160" s="433" t="s">
        <v>2</v>
      </c>
      <c r="C160" s="434">
        <v>1030000</v>
      </c>
      <c r="D160" s="435" t="s">
        <v>325</v>
      </c>
      <c r="E160" s="436"/>
      <c r="F160" s="437">
        <v>800</v>
      </c>
      <c r="G160" s="428"/>
      <c r="I160" s="216"/>
      <c r="J160" s="216"/>
      <c r="L160" s="217"/>
      <c r="M160" s="217"/>
      <c r="N160" s="217"/>
      <c r="O160" s="217"/>
      <c r="P160" s="217"/>
      <c r="Q160" s="217"/>
    </row>
    <row r="161" spans="1:18" ht="12.75" customHeight="1" thickBot="1" x14ac:dyDescent="0.25">
      <c r="A161" s="438">
        <v>100</v>
      </c>
      <c r="B161" s="439" t="s">
        <v>2</v>
      </c>
      <c r="C161" s="440">
        <v>1030000</v>
      </c>
      <c r="D161" s="441" t="s">
        <v>326</v>
      </c>
      <c r="E161" s="442"/>
      <c r="F161" s="443">
        <v>50</v>
      </c>
      <c r="G161" s="444"/>
      <c r="H161" s="202"/>
      <c r="I161" s="203"/>
      <c r="K161" s="202"/>
      <c r="L161" s="204"/>
      <c r="R161" s="202"/>
    </row>
    <row r="164" spans="1:18" ht="18.75" customHeight="1" x14ac:dyDescent="0.2">
      <c r="B164" s="201" t="s">
        <v>327</v>
      </c>
      <c r="C164" s="201"/>
      <c r="D164" s="201"/>
      <c r="E164" s="201"/>
      <c r="F164" s="201"/>
      <c r="G164" s="201"/>
      <c r="H164" s="179"/>
    </row>
    <row r="165" spans="1:18" ht="12.75" customHeight="1" thickBot="1" x14ac:dyDescent="0.25">
      <c r="B165" s="214"/>
      <c r="C165" s="214"/>
      <c r="D165" s="445"/>
      <c r="E165" s="446"/>
      <c r="F165" s="446"/>
      <c r="G165" s="181" t="s">
        <v>110</v>
      </c>
      <c r="H165" s="213"/>
    </row>
    <row r="166" spans="1:18" ht="12.75" customHeight="1" x14ac:dyDescent="0.2">
      <c r="A166" s="3472" t="s">
        <v>1801</v>
      </c>
      <c r="B166" s="3480" t="s">
        <v>164</v>
      </c>
      <c r="C166" s="3474" t="s">
        <v>328</v>
      </c>
      <c r="D166" s="3487" t="s">
        <v>329</v>
      </c>
      <c r="E166" s="3478" t="s">
        <v>1804</v>
      </c>
      <c r="F166" s="3468" t="s">
        <v>1800</v>
      </c>
      <c r="G166" s="3470" t="s">
        <v>167</v>
      </c>
      <c r="H166" s="202"/>
      <c r="I166" s="203"/>
      <c r="K166" s="202"/>
      <c r="L166" s="204"/>
      <c r="R166" s="202"/>
    </row>
    <row r="167" spans="1:18" ht="15.75" customHeight="1" thickBot="1" x14ac:dyDescent="0.25">
      <c r="A167" s="3473"/>
      <c r="B167" s="3481"/>
      <c r="C167" s="3475"/>
      <c r="D167" s="3488"/>
      <c r="E167" s="3479"/>
      <c r="F167" s="3469"/>
      <c r="G167" s="3471"/>
      <c r="H167" s="202"/>
      <c r="I167" s="203"/>
      <c r="K167" s="202"/>
      <c r="L167" s="204"/>
      <c r="R167" s="202"/>
    </row>
    <row r="168" spans="1:18" ht="15" customHeight="1" thickBot="1" x14ac:dyDescent="0.25">
      <c r="A168" s="186">
        <f>A169</f>
        <v>10000</v>
      </c>
      <c r="B168" s="292" t="s">
        <v>1</v>
      </c>
      <c r="C168" s="293" t="s">
        <v>168</v>
      </c>
      <c r="D168" s="413" t="s">
        <v>169</v>
      </c>
      <c r="E168" s="186">
        <f>E169</f>
        <v>10000</v>
      </c>
      <c r="F168" s="186">
        <v>10000</v>
      </c>
      <c r="G168" s="232" t="s">
        <v>6</v>
      </c>
      <c r="H168" s="202"/>
      <c r="I168" s="203"/>
      <c r="K168" s="202"/>
      <c r="L168" s="204"/>
      <c r="R168" s="202"/>
    </row>
    <row r="169" spans="1:18" ht="12.75" customHeight="1" thickBot="1" x14ac:dyDescent="0.25">
      <c r="A169" s="447">
        <v>10000</v>
      </c>
      <c r="B169" s="448" t="s">
        <v>2</v>
      </c>
      <c r="C169" s="449" t="s">
        <v>6</v>
      </c>
      <c r="D169" s="450" t="s">
        <v>330</v>
      </c>
      <c r="E169" s="451">
        <v>10000</v>
      </c>
      <c r="F169" s="452">
        <v>10000</v>
      </c>
      <c r="G169" s="453"/>
      <c r="H169" s="202"/>
      <c r="I169" s="203"/>
      <c r="K169" s="202"/>
      <c r="L169" s="204"/>
      <c r="R169" s="202"/>
    </row>
    <row r="170" spans="1:18" ht="12.75" customHeight="1" x14ac:dyDescent="0.2">
      <c r="A170" s="2715"/>
      <c r="B170" s="553"/>
      <c r="C170" s="2716"/>
      <c r="D170" s="2717"/>
      <c r="E170" s="2715"/>
      <c r="F170" s="2715"/>
      <c r="G170" s="2714"/>
      <c r="H170" s="347"/>
      <c r="I170" s="203"/>
      <c r="K170" s="202"/>
      <c r="L170" s="204"/>
      <c r="R170" s="202"/>
    </row>
    <row r="171" spans="1:18" ht="12.75" customHeight="1" x14ac:dyDescent="0.2">
      <c r="A171" s="2715"/>
      <c r="B171" s="553"/>
      <c r="C171" s="2716"/>
      <c r="D171" s="2717"/>
      <c r="E171" s="2715"/>
      <c r="F171" s="2715"/>
      <c r="G171" s="2714"/>
      <c r="H171" s="347"/>
      <c r="I171" s="203"/>
      <c r="K171" s="202"/>
      <c r="L171" s="204"/>
      <c r="R171" s="202"/>
    </row>
    <row r="172" spans="1:18" ht="12.75" customHeight="1" x14ac:dyDescent="0.2">
      <c r="B172" s="454"/>
      <c r="C172" s="454"/>
      <c r="E172" s="454"/>
      <c r="F172" s="454"/>
      <c r="G172" s="455"/>
    </row>
  </sheetData>
  <mergeCells count="62">
    <mergeCell ref="C110:C111"/>
    <mergeCell ref="D110:D111"/>
    <mergeCell ref="E110:E111"/>
    <mergeCell ref="F110:F111"/>
    <mergeCell ref="G110:G111"/>
    <mergeCell ref="G166:G167"/>
    <mergeCell ref="A166:A167"/>
    <mergeCell ref="B166:B167"/>
    <mergeCell ref="C166:C167"/>
    <mergeCell ref="D166:D167"/>
    <mergeCell ref="E166:E167"/>
    <mergeCell ref="F166:F167"/>
    <mergeCell ref="G145:G146"/>
    <mergeCell ref="A154:A155"/>
    <mergeCell ref="B154:B155"/>
    <mergeCell ref="C154:C155"/>
    <mergeCell ref="D154:D155"/>
    <mergeCell ref="E154:E155"/>
    <mergeCell ref="F154:F155"/>
    <mergeCell ref="G154:G155"/>
    <mergeCell ref="A145:A146"/>
    <mergeCell ref="B145:B146"/>
    <mergeCell ref="C145:C146"/>
    <mergeCell ref="D145:D146"/>
    <mergeCell ref="E145:E146"/>
    <mergeCell ref="F145:F146"/>
    <mergeCell ref="G76:G77"/>
    <mergeCell ref="A120:A121"/>
    <mergeCell ref="B120:B121"/>
    <mergeCell ref="C120:C121"/>
    <mergeCell ref="D120:D121"/>
    <mergeCell ref="E120:E121"/>
    <mergeCell ref="F120:F121"/>
    <mergeCell ref="G120:G121"/>
    <mergeCell ref="A76:A77"/>
    <mergeCell ref="B76:B77"/>
    <mergeCell ref="C76:C77"/>
    <mergeCell ref="D76:D77"/>
    <mergeCell ref="E76:E77"/>
    <mergeCell ref="F76:F77"/>
    <mergeCell ref="A110:A111"/>
    <mergeCell ref="B110:B111"/>
    <mergeCell ref="G21:G22"/>
    <mergeCell ref="A45:A46"/>
    <mergeCell ref="B45:B46"/>
    <mergeCell ref="C45:C46"/>
    <mergeCell ref="D45:D46"/>
    <mergeCell ref="E45:E46"/>
    <mergeCell ref="F45:F46"/>
    <mergeCell ref="G45:G46"/>
    <mergeCell ref="A21:A22"/>
    <mergeCell ref="B21:B22"/>
    <mergeCell ref="C21:C22"/>
    <mergeCell ref="D21:D22"/>
    <mergeCell ref="E21:E22"/>
    <mergeCell ref="F21:F22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4" fitToHeight="2" orientation="portrait" r:id="rId1"/>
  <headerFooter alignWithMargins="0"/>
  <rowBreaks count="2" manualBreakCount="2">
    <brk id="71" max="16383" man="1"/>
    <brk id="14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32</vt:i4>
      </vt:variant>
      <vt:variant>
        <vt:lpstr>Pojmenované oblasti</vt:lpstr>
      </vt:variant>
      <vt:variant>
        <vt:i4>25</vt:i4>
      </vt:variant>
    </vt:vector>
  </HeadingPairs>
  <TitlesOfParts>
    <vt:vector size="57" baseType="lpstr">
      <vt:lpstr>Titul</vt:lpstr>
      <vt:lpstr>zkratky</vt:lpstr>
      <vt:lpstr>RLK 2022 P</vt:lpstr>
      <vt:lpstr>Příjmy ZU a SU </vt:lpstr>
      <vt:lpstr>Příjmy DU</vt:lpstr>
      <vt:lpstr>RLK 2022 V</vt:lpstr>
      <vt:lpstr>ZU a SU</vt:lpstr>
      <vt:lpstr>limity výdajů</vt:lpstr>
      <vt:lpstr>Hejtman</vt:lpstr>
      <vt:lpstr>Rozvoj</vt:lpstr>
      <vt:lpstr>Ekonomika</vt:lpstr>
      <vt:lpstr>OŠMTSV</vt:lpstr>
      <vt:lpstr>OŠMTS P 04</vt:lpstr>
      <vt:lpstr>Sociální</vt:lpstr>
      <vt:lpstr>Sociální P 05</vt:lpstr>
      <vt:lpstr>Silnič.hospodářství</vt:lpstr>
      <vt:lpstr>Silnič.hospodářství P 06</vt:lpstr>
      <vt:lpstr>Kultura</vt:lpstr>
      <vt:lpstr>Kultura P 07</vt:lpstr>
      <vt:lpstr>ŽP</vt:lpstr>
      <vt:lpstr>Životní prostředí P 08</vt:lpstr>
      <vt:lpstr>Zdravotnictví</vt:lpstr>
      <vt:lpstr>Zdrav P 09</vt:lpstr>
      <vt:lpstr>Právní</vt:lpstr>
      <vt:lpstr>Územní plán</vt:lpstr>
      <vt:lpstr>Informatika</vt:lpstr>
      <vt:lpstr>Investice</vt:lpstr>
      <vt:lpstr>Ředitel</vt:lpstr>
      <vt:lpstr>Odd.Sekret.ředitele</vt:lpstr>
      <vt:lpstr>Odd.VZ</vt:lpstr>
      <vt:lpstr>Dopr. obslužnost</vt:lpstr>
      <vt:lpstr>Dopr.obslužnost P 21</vt:lpstr>
      <vt:lpstr>'Dopr. obslužnost'!Názvy_tisku</vt:lpstr>
      <vt:lpstr>'Dopr.obslužnost P 21'!Názvy_tisku</vt:lpstr>
      <vt:lpstr>Ekonomika!Názvy_tisku</vt:lpstr>
      <vt:lpstr>Hejtman!Názvy_tisku</vt:lpstr>
      <vt:lpstr>Investice!Názvy_tisku</vt:lpstr>
      <vt:lpstr>Kultura!Názvy_tisku</vt:lpstr>
      <vt:lpstr>'limity výdajů'!Názvy_tisku</vt:lpstr>
      <vt:lpstr>Odd.Sekret.ředitele!Názvy_tisku</vt:lpstr>
      <vt:lpstr>Odd.VZ!Názvy_tisku</vt:lpstr>
      <vt:lpstr>'OŠMTS P 04'!Názvy_tisku</vt:lpstr>
      <vt:lpstr>OŠMTSV!Názvy_tisku</vt:lpstr>
      <vt:lpstr>Právní!Názvy_tisku</vt:lpstr>
      <vt:lpstr>'Příjmy DU'!Názvy_tisku</vt:lpstr>
      <vt:lpstr>Rozvoj!Názvy_tisku</vt:lpstr>
      <vt:lpstr>Ředitel!Názvy_tisku</vt:lpstr>
      <vt:lpstr>Silnič.hospodářství!Názvy_tisku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'Příjmy DU'!Oblast_tisku</vt:lpstr>
      <vt:lpstr>'Příjmy ZU a SU '!Oblast_tisku</vt:lpstr>
      <vt:lpstr>Ředitel!Oblast_tisku</vt:lpstr>
      <vt:lpstr>Titul!Oblast_tisku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Matoušková Anna</cp:lastModifiedBy>
  <cp:lastPrinted>2021-11-03T15:39:17Z</cp:lastPrinted>
  <dcterms:created xsi:type="dcterms:W3CDTF">2020-08-25T07:03:26Z</dcterms:created>
  <dcterms:modified xsi:type="dcterms:W3CDTF">2021-12-06T10:01:06Z</dcterms:modified>
</cp:coreProperties>
</file>